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DIF\Digital\"/>
    </mc:Choice>
  </mc:AlternateContent>
  <bookViews>
    <workbookView xWindow="-108" yWindow="-108" windowWidth="23256" windowHeight="12456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19" i="9"/>
  <c r="D41" i="6"/>
  <c r="G9" i="9" l="1"/>
  <c r="C21" i="5"/>
  <c r="D53" i="5" l="1"/>
  <c r="C53" i="5"/>
  <c r="B53" i="5"/>
  <c r="B48" i="5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C10" i="9"/>
  <c r="D10" i="9"/>
  <c r="E10" i="9"/>
  <c r="F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5" i="8"/>
  <c r="D25" i="8"/>
  <c r="E25" i="8"/>
  <c r="F25" i="8"/>
  <c r="G25" i="8"/>
  <c r="B25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49" i="5"/>
  <c r="D48" i="5"/>
  <c r="C55" i="5"/>
  <c r="C49" i="5"/>
  <c r="C48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C60" i="2"/>
  <c r="B60" i="2"/>
  <c r="C41" i="2"/>
  <c r="B41" i="2"/>
  <c r="C38" i="2"/>
  <c r="C9" i="9" l="1"/>
  <c r="F41" i="8"/>
  <c r="E41" i="8"/>
  <c r="C9" i="7"/>
  <c r="G28" i="7"/>
  <c r="E79" i="2"/>
  <c r="E81" i="2" s="1"/>
  <c r="K20" i="4"/>
  <c r="E20" i="4"/>
  <c r="I20" i="4"/>
  <c r="C43" i="9"/>
  <c r="B43" i="9"/>
  <c r="D9" i="9"/>
  <c r="E9" i="9"/>
  <c r="B9" i="9"/>
  <c r="D43" i="9"/>
  <c r="D77" i="9" s="1"/>
  <c r="E43" i="9"/>
  <c r="E77" i="9" s="1"/>
  <c r="G43" i="9"/>
  <c r="B41" i="8"/>
  <c r="D41" i="8"/>
  <c r="C41" i="8"/>
  <c r="G41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<sst xmlns="http://schemas.openxmlformats.org/spreadsheetml/2006/main" count="1037" uniqueCount="609">
  <si>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</si>
  <si>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</si>
  <si>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</si>
  <si>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</si>
  <si>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</si>
  <si>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</si>
  <si>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</si>
  <si>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</si>
  <si>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</si>
  <si>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</si>
  <si>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</si>
  <si>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</si>
  <si>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</si>
  <si>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</si>
  <si>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</si>
  <si>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</si>
  <si>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</si>
  <si>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</si>
  <si>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</si>
  <si>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</si>
  <si>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</si>
  <si>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</si>
  <si>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</si>
  <si>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</si>
  <si>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</si>
  <si>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</si>
  <si>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</si>
  <si>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</si>
  <si>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</si>
  <si>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</si>
  <si>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</si>
  <si>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</si>
  <si>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</si>
  <si>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</si>
  <si>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</si>
  <si>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</si>
  <si>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</si>
  <si>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</si>
  <si>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</si>
  <si>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</si>
  <si>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</si>
  <si>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</si>
  <si>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</si>
  <si>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</si>
  <si>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</si>
  <si>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</si>
  <si>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</si>
  <si>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</si>
  <si>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</si>
  <si>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</si>
  <si>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</si>
  <si>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</si>
  <si>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</si>
  <si>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</si>
  <si>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</si>
  <si>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</si>
  <si>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</si>
  <si>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</si>
  <si>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</si>
  <si>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</si>
  <si>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</si>
  <si>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</si>
  <si>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</si>
  <si>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</si>
  <si>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</si>
  <si>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</si>
  <si>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</si>
  <si>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</si>
  <si>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</si>
  <si>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</si>
  <si>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</si>
  <si>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</si>
  <si>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</si>
  <si>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</si>
  <si>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</si>
  <si>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</si>
  <si>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</si>
  <si>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</si>
  <si>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</si>
  <si>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</si>
  <si>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</si>
  <si>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</si>
  <si>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</si>
  <si>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</si>
  <si>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</si>
  <si>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</si>
  <si>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</si>
  <si>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</si>
  <si>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</si>
  <si>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</si>
  <si>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</si>
  <si>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</si>
  <si>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</si>
  <si>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</si>
  <si>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</si>
  <si>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</si>
  <si>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</si>
  <si>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</si>
  <si>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</si>
  <si>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</si>
  <si>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</si>
  <si>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</si>
  <si>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</si>
  <si>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</si>
  <si>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</si>
  <si>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</si>
  <si>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</si>
  <si>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</si>
  <si>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</si>
  <si>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</si>
  <si>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</si>
  <si>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</si>
  <si>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</si>
  <si>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</si>
  <si>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</si>
  <si>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</si>
  <si>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</si>
  <si>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</si>
  <si>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</si>
  <si>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</si>
  <si>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</si>
  <si>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</si>
  <si>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</si>
  <si>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</si>
  <si>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</si>
  <si>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</si>
  <si>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</si>
  <si>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</si>
  <si>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</si>
  <si>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</si>
  <si>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</si>
  <si>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</si>
  <si>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</si>
  <si>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</si>
  <si>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</si>
  <si>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</si>
  <si>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</si>
  <si>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</si>
  <si>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</si>
  <si>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</si>
  <si>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</si>
  <si>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</si>
  <si>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</si>
  <si>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</si>
  <si>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</si>
  <si>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</si>
  <si>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</si>
  <si>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</si>
  <si>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</si>
  <si>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</si>
  <si>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</si>
  <si>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</si>
  <si>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</si>
  <si>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</si>
  <si>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</si>
  <si>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</si>
  <si>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</si>
  <si>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</si>
  <si>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</si>
  <si>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</si>
  <si>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</si>
  <si>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</si>
  <si>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</si>
  <si>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</si>
  <si>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</si>
  <si>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</si>
  <si>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</si>
  <si>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</si>
  <si>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</si>
  <si>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</si>
  <si>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</si>
  <si>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</si>
  <si>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</si>
  <si>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</si>
  <si>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</si>
  <si>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</si>
  <si>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</si>
  <si>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</si>
  <si>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</si>
  <si>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</si>
  <si>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</si>
  <si>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</si>
  <si>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</si>
  <si>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</si>
  <si>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</si>
  <si>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</si>
  <si>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</si>
  <si>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</si>
  <si>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</si>
  <si>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</si>
  <si>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</si>
  <si>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</si>
  <si>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</si>
  <si>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</si>
  <si>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</si>
  <si>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</si>
  <si>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</si>
  <si>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</si>
  <si>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</si>
  <si>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</si>
  <si>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</si>
  <si>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</si>
  <si>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</si>
  <si>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</si>
  <si>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</si>
  <si>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</si>
  <si>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</si>
  <si>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</si>
  <si>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</si>
  <si>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</si>
  <si>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</si>
  <si>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</si>
  <si>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</si>
  <si>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</si>
  <si>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</si>
  <si>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</si>
  <si>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</si>
  <si>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</si>
  <si>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</si>
  <si>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</si>
  <si>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</si>
  <si>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</si>
  <si>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</si>
  <si>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</si>
  <si>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</si>
  <si>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</si>
  <si>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</si>
  <si>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</si>
  <si>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</si>
  <si>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</si>
  <si>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</si>
  <si>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</si>
  <si>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</si>
  <si>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</si>
  <si>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</si>
  <si>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</si>
  <si>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</si>
  <si>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</si>
  <si>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</si>
  <si>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</si>
  <si>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</si>
  <si>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</si>
  <si>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</si>
  <si>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</si>
  <si>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</si>
  <si>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</si>
  <si>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</si>
  <si>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</si>
  <si>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</si>
  <si>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</si>
  <si>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</si>
  <si>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</si>
  <si>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</si>
  <si>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</si>
  <si>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</si>
  <si>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</si>
  <si>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</si>
  <si>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</si>
  <si>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</si>
  <si>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</si>
  <si>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</si>
  <si>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</si>
  <si>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</si>
  <si>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</si>
  <si>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</si>
  <si>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</si>
  <si>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</si>
  <si>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</si>
  <si>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</si>
  <si>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</si>
  <si>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</si>
  <si>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</si>
  <si>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</si>
  <si>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</si>
  <si>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</si>
  <si>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</si>
  <si>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</si>
  <si>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</si>
  <si>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</si>
  <si>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</si>
  <si>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</si>
  <si>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</si>
  <si>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</si>
  <si>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</si>
  <si>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</si>
  <si>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</si>
  <si>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</si>
  <si>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</si>
  <si>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</si>
  <si>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</si>
  <si>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</si>
  <si>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</si>
  <si>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</si>
  <si>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</si>
  <si>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</si>
  <si>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</si>
  <si>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</si>
  <si>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</si>
  <si>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</si>
  <si>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</si>
  <si>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</si>
  <si>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</si>
  <si>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</si>
  <si>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</si>
  <si>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</si>
  <si>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</si>
  <si>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</si>
  <si>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</si>
  <si>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</si>
  <si>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</si>
  <si>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</si>
  <si>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</si>
  <si>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</si>
  <si>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</si>
  <si>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</si>
  <si>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</si>
  <si>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</si>
  <si>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</si>
  <si>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</si>
  <si>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</si>
  <si>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</si>
  <si>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</si>
  <si>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</si>
  <si>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</si>
  <si>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</si>
  <si>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</si>
  <si>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</si>
  <si>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</si>
  <si>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</si>
  <si>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</si>
  <si>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</si>
  <si>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</si>
  <si>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</si>
  <si>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</si>
  <si>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</si>
  <si>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</si>
  <si>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</si>
  <si>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</si>
  <si>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</si>
  <si>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</si>
  <si>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</si>
  <si>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</si>
  <si>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</si>
  <si>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</si>
  <si>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</si>
  <si>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</si>
  <si>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</si>
  <si>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</si>
  <si>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</si>
  <si>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</si>
  <si>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</si>
  <si>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</si>
  <si>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</si>
  <si>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</si>
  <si>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</si>
  <si>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</si>
  <si>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</si>
  <si>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</si>
  <si>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</si>
  <si>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</si>
  <si>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</si>
  <si>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</si>
  <si>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</si>
  <si>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</si>
  <si>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</si>
  <si>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</si>
  <si>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</si>
  <si>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</si>
  <si>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</si>
  <si>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</si>
  <si>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</si>
  <si>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</si>
  <si>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</si>
  <si>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</si>
  <si>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</si>
  <si>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</si>
  <si>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</si>
  <si>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</si>
  <si>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</si>
  <si>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</si>
  <si>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</si>
  <si>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</si>
  <si>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</si>
  <si>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</si>
  <si>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</si>
  <si>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</si>
  <si>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</si>
  <si>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</si>
  <si>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</si>
  <si>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</si>
  <si>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</si>
  <si>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</si>
  <si>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</si>
  <si>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</si>
  <si>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</si>
  <si>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</si>
  <si>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</si>
  <si>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</si>
  <si>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</si>
  <si>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</si>
  <si>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</si>
  <si>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</si>
  <si>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</si>
  <si>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</si>
  <si>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</si>
  <si>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</si>
  <si>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</si>
  <si>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</si>
  <si>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</si>
  <si>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</si>
  <si>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</si>
  <si>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</si>
  <si>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</si>
  <si>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</si>
  <si>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</si>
  <si>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</si>
  <si>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</si>
  <si>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</si>
  <si>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</si>
  <si>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</si>
  <si>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</si>
  <si>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</si>
  <si>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</si>
  <si>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</si>
  <si>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</si>
  <si>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</si>
  <si>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</si>
  <si>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</si>
  <si>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</si>
  <si>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</si>
  <si>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</si>
  <si>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</si>
  <si>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</si>
  <si>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</si>
  <si>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</si>
  <si>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</si>
  <si>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</si>
  <si>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</si>
  <si>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</si>
  <si>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</si>
  <si>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</si>
  <si>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</si>
  <si>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</si>
  <si>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</si>
  <si>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</si>
  <si>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</si>
  <si>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</si>
  <si>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</si>
  <si>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</si>
  <si>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</si>
  <si>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</si>
  <si>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</si>
  <si>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</si>
  <si>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</si>
  <si>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</si>
  <si>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</si>
  <si>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</si>
  <si>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</si>
  <si>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</si>
  <si>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</si>
  <si>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</si>
  <si>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</si>
  <si>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</si>
  <si>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</si>
  <si>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</si>
  <si>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</si>
  <si>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</si>
  <si>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</si>
  <si>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</si>
  <si>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</si>
  <si>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</si>
  <si>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</si>
  <si>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</si>
  <si>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</si>
  <si>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</si>
  <si>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</si>
  <si>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</si>
  <si>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</si>
  <si>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</si>
  <si>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</si>
  <si>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</si>
  <si>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</si>
  <si>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</si>
  <si>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</si>
  <si>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</si>
  <si>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</si>
  <si>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</si>
  <si>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</si>
  <si>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</si>
  <si>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</si>
  <si>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</si>
  <si>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</si>
  <si>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</si>
  <si>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</si>
  <si>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</si>
  <si>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</si>
  <si>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</si>
  <si>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</si>
  <si>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</si>
  <si>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</si>
  <si>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</si>
  <si>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</si>
  <si>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</si>
  <si>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</si>
  <si>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</si>
  <si>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</si>
  <si>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</si>
  <si>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</si>
  <si>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</si>
  <si>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</si>
  <si>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</si>
  <si>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</si>
  <si>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</si>
  <si>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</si>
  <si>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</si>
  <si>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</si>
  <si>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</si>
  <si>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</si>
  <si>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</si>
  <si>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</si>
  <si>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</si>
  <si>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</si>
  <si>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</si>
  <si>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</si>
  <si>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</si>
  <si>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</si>
  <si>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</si>
  <si>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</si>
  <si>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</si>
  <si>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</si>
  <si>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</si>
  <si>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</si>
  <si>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</si>
  <si>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</si>
  <si>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</si>
  <si>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</si>
  <si>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</si>
  <si>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</si>
  <si>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</si>
  <si>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</si>
  <si>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</si>
  <si>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</si>
  <si>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</si>
  <si>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</si>
  <si>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</si>
  <si>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</si>
  <si>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</si>
  <si>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</si>
  <si>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</si>
  <si>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</si>
  <si>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</si>
  <si>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</si>
  <si>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</si>
  <si>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</si>
  <si>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</si>
  <si>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</si>
  <si>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</si>
  <si>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</si>
  <si>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</si>
  <si>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</si>
  <si>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</si>
  <si>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</si>
  <si>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</si>
  <si>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</si>
  <si>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</si>
  <si>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</si>
  <si>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</si>
  <si>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</si>
  <si>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</si>
  <si>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</si>
  <si>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</si>
  <si>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</si>
  <si>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</si>
  <si>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</si>
  <si>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</si>
  <si>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</si>
  <si>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</si>
  <si>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</si>
  <si>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</si>
  <si>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</si>
  <si>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</si>
  <si>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</si>
  <si>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</si>
  <si>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</si>
  <si>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</si>
  <si>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</si>
  <si>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</si>
  <si>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</si>
  <si>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</si>
  <si>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Sistema para el Desarrollo Integral de la Familia del Municipio de Yuriria, Gto.</t>
  </si>
  <si>
    <t>Al 31 de Diciembre de 2023 y al 31 de diciembre de 2024 (b)</t>
  </si>
  <si>
    <t>Del 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</si>
  <si>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</si>
  <si>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</si>
  <si>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</si>
  <si>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31120M46D010000 DIRECCION</t>
  </si>
  <si>
    <t>31120M46D020000 ADMINISTRACION</t>
  </si>
  <si>
    <t>31120M46D030000 MEDICA</t>
  </si>
  <si>
    <t>31120M46D040000 ADULTOS MAYORES</t>
  </si>
  <si>
    <t>31120M46D050000 USOS MULTIPLES</t>
  </si>
  <si>
    <t>31120M46D070000 ALIMENTARIO</t>
  </si>
  <si>
    <t>31120M46D080000 PREESCOLAR</t>
  </si>
  <si>
    <t>31120M46D090000 CEMAIV</t>
  </si>
  <si>
    <t>31120M46D100000 CADI</t>
  </si>
  <si>
    <t>31120M46D110000 RED MOVIL</t>
  </si>
  <si>
    <t>31120M46D120000 TRABAJO SOCIAL</t>
  </si>
  <si>
    <t>31120M46D130000 RECURSOS HUMANOS</t>
  </si>
  <si>
    <t>31120M46D140000 COMUNICACION SOCIAL</t>
  </si>
  <si>
    <t>31120M46D150000 DEPTO ATN A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</si>
</sst>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73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0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173" fontId="0" fillId="3" borderId="14" xfId="5" applyNumberFormat="1" applyFont="1" applyFill="1" applyBorder="1" applyAlignment="1" applyProtection="1">
      <alignment vertical="center"/>
      <protection locked="0"/>
    </xf>
    <xf numFmtId="173" fontId="1" fillId="3" borderId="14" xfId="5" applyNumberFormat="1" applyFont="1" applyFill="1" applyBorder="1" applyAlignment="1" applyProtection="1">
      <alignment vertical="center"/>
      <protection locked="0"/>
    </xf>
    <xf numFmtId="173" fontId="0" fillId="3" borderId="14" xfId="5" applyNumberFormat="1" applyFont="1" applyFill="1" applyBorder="1" applyAlignment="1" applyProtection="1">
      <alignment vertical="center"/>
      <protection locked="0"/>
    </xf>
    <xf numFmtId="173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63" sqref="D63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0" t="s">
        <v>0</v>
      </c>
      <c r="B1" s="161"/>
      <c r="C1" s="161"/>
      <c r="D1" s="161"/>
      <c r="E1" s="161"/>
      <c r="F1" s="162"/>
    </row>
    <row r="2" spans="1:6" ht="15" customHeight="1" x14ac:dyDescent="0.3">
      <c r="A2" s="110" t="s">
        <v>589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590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857003.16</v>
      </c>
      <c r="C9" s="47">
        <f>SUM(C10:C16)</f>
        <v>1297619.97</v>
      </c>
      <c r="D9" s="46" t="s">
        <v>10</v>
      </c>
      <c r="E9" s="47">
        <f>SUM(E10:E18)</f>
        <v>598175.57000000007</v>
      </c>
      <c r="F9" s="47">
        <f>SUM(F10:F18)</f>
        <v>949333.65000000014</v>
      </c>
    </row>
    <row r="10" spans="1:6" x14ac:dyDescent="0.3">
      <c r="A10" s="48" t="s">
        <v>11</v>
      </c>
      <c r="B10" s="47">
        <v>0</v>
      </c>
      <c r="C10" s="47">
        <v>0</v>
      </c>
      <c r="D10" s="48" t="s">
        <v>12</v>
      </c>
      <c r="E10" s="47">
        <v>42928.58</v>
      </c>
      <c r="F10" s="47">
        <v>42928.58</v>
      </c>
    </row>
    <row r="11" spans="1:6" x14ac:dyDescent="0.3">
      <c r="A11" s="48" t="s">
        <v>13</v>
      </c>
      <c r="B11" s="47">
        <v>857003.16</v>
      </c>
      <c r="C11" s="47">
        <v>1297619.97</v>
      </c>
      <c r="D11" s="48" t="s">
        <v>14</v>
      </c>
      <c r="E11" s="47">
        <v>17667.16</v>
      </c>
      <c r="F11" s="47">
        <v>468604.66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3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677789.55</v>
      </c>
      <c r="F16" s="47">
        <v>578010.13</v>
      </c>
    </row>
    <row r="17" spans="1:6" x14ac:dyDescent="0.3">
      <c r="A17" s="46" t="s">
        <v>25</v>
      </c>
      <c r="B17" s="47">
        <f>SUM(B18:B24)</f>
        <v>1260304.21</v>
      </c>
      <c r="C17" s="47">
        <f>SUM(C18:C24)</f>
        <v>1925169.9399999997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-140209.72</v>
      </c>
      <c r="F18" s="47">
        <v>-140209.72</v>
      </c>
    </row>
    <row r="19" spans="1:6" x14ac:dyDescent="0.3">
      <c r="A19" s="48" t="s">
        <v>29</v>
      </c>
      <c r="B19" s="47">
        <v>1202919.79</v>
      </c>
      <c r="C19" s="47">
        <v>1867368.63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3">
      <c r="A20" s="48" t="s">
        <v>31</v>
      </c>
      <c r="B20" s="47">
        <v>3108.05</v>
      </c>
      <c r="C20" s="47">
        <v>3524.94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11638.67</v>
      </c>
      <c r="C22" s="47">
        <v>11638.67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3">
      <c r="A24" s="48" t="s">
        <v>39</v>
      </c>
      <c r="B24" s="47">
        <v>42637.7</v>
      </c>
      <c r="C24" s="47">
        <v>42637.7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f>SUM(B26:B30)</f>
        <v>3900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3900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f>SUM(B32:B36)</f>
        <v>138450</v>
      </c>
      <c r="C31" s="47">
        <f>SUM(C32:C36)</f>
        <v>138450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3">
      <c r="A32" s="48" t="s">
        <v>55</v>
      </c>
      <c r="B32" s="47">
        <v>138450</v>
      </c>
      <c r="C32" s="47">
        <v>138450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B9+B17+B25+B31+B37+B38+B41</f>
        <v>2259657.37</v>
      </c>
      <c r="C47" s="4">
        <f>C9+C17+C25+C31+C37+C38+C41</f>
        <v>3361239.9099999997</v>
      </c>
      <c r="D47" s="2" t="s">
        <v>84</v>
      </c>
      <c r="E47" s="4">
        <f>E9+E19+E23+E26+E27+E31+E38+E42</f>
        <v>598175.57000000007</v>
      </c>
      <c r="F47" s="4">
        <f>F9+F19+F23+F26+F27+F31+F38+F42</f>
        <v>949333.65000000014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7049123.8099999996</v>
      </c>
      <c r="C52" s="47">
        <v>6229149.9000000004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3454195.76</v>
      </c>
      <c r="C53" s="47">
        <v>3454195.76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27306.400000000001</v>
      </c>
      <c r="C54" s="47">
        <v>27306.400000000001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-2922389.42</v>
      </c>
      <c r="C55" s="47">
        <v>-2769313.23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3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598175.57000000007</v>
      </c>
      <c r="F59" s="4">
        <f>F47+F57</f>
        <v>949333.65000000014</v>
      </c>
    </row>
    <row r="60" spans="1:6" x14ac:dyDescent="0.3">
      <c r="A60" s="3" t="s">
        <v>104</v>
      </c>
      <c r="B60" s="4">
        <f>SUM(B50:B58)</f>
        <v>7608236.5500000007</v>
      </c>
      <c r="C60" s="4">
        <f>SUM(C50:C58)</f>
        <v>6941338.8300000001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9867893.9200000018</v>
      </c>
      <c r="C62" s="4">
        <f>SUM(C47+C60)</f>
        <v>10302578.74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3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9269718.3499999996</v>
      </c>
      <c r="F68" s="47">
        <f>SUM(F69:F73)</f>
        <v>9353245.0899999999</v>
      </c>
    </row>
    <row r="69" spans="1:6" x14ac:dyDescent="0.3">
      <c r="A69" s="53"/>
      <c r="B69" s="45"/>
      <c r="C69" s="45"/>
      <c r="D69" s="46" t="s">
        <v>112</v>
      </c>
      <c r="E69" s="47">
        <v>-91213.38</v>
      </c>
      <c r="F69" s="47">
        <v>34182.78</v>
      </c>
    </row>
    <row r="70" spans="1:6" x14ac:dyDescent="0.3">
      <c r="A70" s="53"/>
      <c r="B70" s="45"/>
      <c r="C70" s="45"/>
      <c r="D70" s="46" t="s">
        <v>113</v>
      </c>
      <c r="E70" s="47">
        <v>9360931.7300000004</v>
      </c>
      <c r="F70" s="47">
        <v>9319062.3100000005</v>
      </c>
    </row>
    <row r="71" spans="1:6" x14ac:dyDescent="0.3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9269718.3499999996</v>
      </c>
      <c r="F79" s="4">
        <f>F63+F68+F75</f>
        <v>9353245.0899999999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9867893.9199999999</v>
      </c>
      <c r="F81" s="4">
        <f>F59+F79</f>
        <v>10302578.74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6 B59:C62 E19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25" sqref="B25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949333.65000000014</v>
      </c>
      <c r="C18" s="108"/>
      <c r="D18" s="108"/>
      <c r="E18" s="108"/>
      <c r="F18" s="4">
        <v>598175.57000000007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f t="shared" ref="B20:H20" si="3">B8+B18</f>
        <v>949333.65000000014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598175.57000000007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" customHeight="1" x14ac:dyDescent="0.3">
      <c r="A34" s="163"/>
      <c r="B34" s="163"/>
      <c r="C34" s="163"/>
      <c r="D34" s="163"/>
      <c r="E34" s="163"/>
      <c r="F34" s="163"/>
      <c r="G34" s="163"/>
      <c r="H34" s="163"/>
    </row>
    <row r="35" spans="1:8" ht="14.4" customHeight="1" x14ac:dyDescent="0.3">
      <c r="A35" s="163"/>
      <c r="B35" s="163"/>
      <c r="C35" s="163"/>
      <c r="D35" s="163"/>
      <c r="E35" s="163"/>
      <c r="F35" s="163"/>
      <c r="G35" s="163"/>
      <c r="H35" s="163"/>
    </row>
    <row r="36" spans="1:8" ht="14.4" customHeight="1" x14ac:dyDescent="0.3">
      <c r="A36" s="163"/>
      <c r="B36" s="163"/>
      <c r="C36" s="163"/>
      <c r="D36" s="163"/>
      <c r="E36" s="163"/>
      <c r="F36" s="163"/>
      <c r="G36" s="163"/>
      <c r="H36" s="163"/>
    </row>
    <row r="37" spans="1:8" ht="14.4" customHeight="1" x14ac:dyDescent="0.3">
      <c r="A37" s="163"/>
      <c r="B37" s="163"/>
      <c r="C37" s="163"/>
      <c r="D37" s="163"/>
      <c r="E37" s="163"/>
      <c r="F37" s="163"/>
      <c r="G37" s="163"/>
      <c r="H37" s="163"/>
    </row>
    <row r="38" spans="1:8" x14ac:dyDescent="0.3">
      <c r="A38" s="61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B30" sqref="B30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591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592</v>
      </c>
      <c r="J6" s="1" t="s">
        <v>593</v>
      </c>
      <c r="K6" s="1" t="s">
        <v>594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0" t="s">
        <v>183</v>
      </c>
      <c r="B1" s="161"/>
      <c r="C1" s="161"/>
      <c r="D1" s="162"/>
    </row>
    <row r="2" spans="1:4" x14ac:dyDescent="0.3">
      <c r="A2" s="110" t="str">
        <f>'Formato 1'!A2</f>
        <v>Sistema para el Desarrollo Integral de la Familia del Municipio de Yuriria, Gto.</v>
      </c>
      <c r="B2" s="111"/>
      <c r="C2" s="111"/>
      <c r="D2" s="112"/>
    </row>
    <row r="3" spans="1:4" x14ac:dyDescent="0.3">
      <c r="A3" s="113" t="s">
        <v>184</v>
      </c>
      <c r="B3" s="114"/>
      <c r="C3" s="114"/>
      <c r="D3" s="115"/>
    </row>
    <row r="4" spans="1:4" x14ac:dyDescent="0.3">
      <c r="A4" s="113" t="str">
        <f>'Formato 3'!A4</f>
        <v>Del 1 de Enero al 31 de diciembre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12701129.449999999</v>
      </c>
      <c r="C8" s="14">
        <f>SUM(C9:C11)</f>
        <v>11777139.300000001</v>
      </c>
      <c r="D8" s="14">
        <f>SUM(D9:D11)</f>
        <v>11777139.300000001</v>
      </c>
    </row>
    <row r="9" spans="1:4" x14ac:dyDescent="0.3">
      <c r="A9" s="58" t="s">
        <v>189</v>
      </c>
      <c r="B9" s="197">
        <v>12701129.449999999</v>
      </c>
      <c r="C9" s="197">
        <v>11777139.300000001</v>
      </c>
      <c r="D9" s="197">
        <v>11777139.300000001</v>
      </c>
    </row>
    <row r="10" spans="1:4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192</v>
      </c>
      <c r="B13" s="14">
        <f>B14+B15</f>
        <v>12701129.449999999</v>
      </c>
      <c r="C13" s="14">
        <f>C14+C15</f>
        <v>12535250.4</v>
      </c>
      <c r="D13" s="14">
        <f>D14+D15</f>
        <v>12535250.4</v>
      </c>
    </row>
    <row r="14" spans="1:4" x14ac:dyDescent="0.3">
      <c r="A14" s="58" t="s">
        <v>193</v>
      </c>
      <c r="B14" s="198">
        <v>12701129.449999999</v>
      </c>
      <c r="C14" s="198">
        <v>12535250.4</v>
      </c>
      <c r="D14" s="198">
        <v>12535250.4</v>
      </c>
    </row>
    <row r="15" spans="1:4" x14ac:dyDescent="0.3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f>C18+C19</f>
        <v>1196038.17</v>
      </c>
      <c r="D17" s="14">
        <f>D18+D19</f>
        <v>1196038.17</v>
      </c>
    </row>
    <row r="18" spans="1:4" x14ac:dyDescent="0.3">
      <c r="A18" s="58" t="s">
        <v>196</v>
      </c>
      <c r="B18" s="16">
        <v>0</v>
      </c>
      <c r="C18" s="47">
        <v>1196038.17</v>
      </c>
      <c r="D18" s="47">
        <v>1196038.17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f>B8-B13+B17</f>
        <v>0</v>
      </c>
      <c r="C21" s="14">
        <f>C8-C13+C17</f>
        <v>437927.0700000003</v>
      </c>
      <c r="D21" s="14">
        <f>D8-D13+D17</f>
        <v>437927.0700000003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f>B21-B11</f>
        <v>0</v>
      </c>
      <c r="C23" s="14">
        <f>C21-C11</f>
        <v>437927.0700000003</v>
      </c>
      <c r="D23" s="14">
        <f>D21-D11</f>
        <v>437927.0700000003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-758111.09999999963</v>
      </c>
      <c r="D25" s="14">
        <f>D23-D17</f>
        <v>-758111.09999999963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-758111.09999999963</v>
      </c>
      <c r="D33" s="4">
        <f>D25+D29</f>
        <v>-758111.09999999963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f>B9</f>
        <v>12701129.449999999</v>
      </c>
      <c r="C48" s="96">
        <f>C9</f>
        <v>11777139.300000001</v>
      </c>
      <c r="D48" s="96">
        <f>D9</f>
        <v>11777139.300000001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f>B14</f>
        <v>12701129.449999999</v>
      </c>
      <c r="C53" s="47">
        <f>C14</f>
        <v>12535250.4</v>
      </c>
      <c r="D53" s="47">
        <f>D14</f>
        <v>12535250.4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>
        <v>0</v>
      </c>
      <c r="C55" s="47">
        <f>C18</f>
        <v>1196038.17</v>
      </c>
      <c r="D55" s="47">
        <f>D18</f>
        <v>1196038.17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f>B48+B49-B53+B55</f>
        <v>0</v>
      </c>
      <c r="C57" s="4">
        <f>C48+C49-C53+C55</f>
        <v>437927.0700000003</v>
      </c>
      <c r="D57" s="4">
        <f>D48+D49-D53+D55</f>
        <v>437927.0700000003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437927.0700000003</v>
      </c>
      <c r="D59" s="4">
        <f>D57-D49</f>
        <v>437927.0700000003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9:D52 B63:D74 B10:D13 B15:D17 C48:D48 B54:D59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E30" sqref="E30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0" t="s">
        <v>224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28.8" x14ac:dyDescent="0.3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238</v>
      </c>
      <c r="B13" s="47">
        <v>286.47000000000003</v>
      </c>
      <c r="C13" s="47">
        <v>-127.76</v>
      </c>
      <c r="D13" s="47">
        <v>158.71</v>
      </c>
      <c r="E13" s="47">
        <v>164.41</v>
      </c>
      <c r="F13" s="47">
        <v>164.41</v>
      </c>
      <c r="G13" s="47">
        <f t="shared" si="0"/>
        <v>-122.06000000000003</v>
      </c>
    </row>
    <row r="14" spans="1:7" x14ac:dyDescent="0.3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240</v>
      </c>
      <c r="B15" s="47">
        <v>995902.98</v>
      </c>
      <c r="C15" s="47">
        <v>-111838.09</v>
      </c>
      <c r="D15" s="47">
        <v>884064.89</v>
      </c>
      <c r="E15" s="47">
        <v>871240.72</v>
      </c>
      <c r="F15" s="47">
        <v>884064.89</v>
      </c>
      <c r="G15" s="47">
        <f t="shared" si="0"/>
        <v>-111838.08999999997</v>
      </c>
    </row>
    <row r="16" spans="1:7" x14ac:dyDescent="0.3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3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 x14ac:dyDescent="0.3">
      <c r="A34" s="58" t="s">
        <v>259</v>
      </c>
      <c r="B34" s="47">
        <v>11704940</v>
      </c>
      <c r="C34" s="47">
        <v>-812030</v>
      </c>
      <c r="D34" s="47">
        <v>10892910</v>
      </c>
      <c r="E34" s="47">
        <v>10905734.17</v>
      </c>
      <c r="F34" s="47">
        <v>10892910</v>
      </c>
      <c r="G34" s="47">
        <f t="shared" si="4"/>
        <v>-812030</v>
      </c>
    </row>
    <row r="35" spans="1:7" ht="14.4" customHeight="1" x14ac:dyDescent="0.3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 x14ac:dyDescent="0.3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 x14ac:dyDescent="0.3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3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f t="shared" ref="B41:G41" si="7">SUM(B9,B10,B11,B12,B13,B14,B15,B16,B28,B34,B35,B37)</f>
        <v>12701129.449999999</v>
      </c>
      <c r="C41" s="4">
        <f t="shared" si="7"/>
        <v>-923995.85</v>
      </c>
      <c r="D41" s="4">
        <f>SUM(D9,D10,D11,D12,D13,D14,D15,D16,D28,D34,D35,D37)</f>
        <v>11777133.6</v>
      </c>
      <c r="E41" s="4">
        <f t="shared" si="7"/>
        <v>11777139.300000001</v>
      </c>
      <c r="F41" s="4">
        <f t="shared" si="7"/>
        <v>11777139.300000001</v>
      </c>
      <c r="G41" s="4">
        <f t="shared" si="7"/>
        <v>-923990.14999999991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3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f t="shared" ref="B70:G70" si="16">B41+B65+B67</f>
        <v>12701129.449999999</v>
      </c>
      <c r="C70" s="4">
        <f t="shared" si="16"/>
        <v>-923995.85</v>
      </c>
      <c r="D70" s="4">
        <f t="shared" si="16"/>
        <v>11777133.6</v>
      </c>
      <c r="E70" s="4">
        <f t="shared" si="16"/>
        <v>11777139.300000001</v>
      </c>
      <c r="F70" s="4">
        <f t="shared" si="16"/>
        <v>11777139.300000001</v>
      </c>
      <c r="G70" s="4">
        <f t="shared" si="16"/>
        <v>-923990.14999999991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0</v>
      </c>
      <c r="C73" s="47">
        <v>1200469.1000000001</v>
      </c>
      <c r="D73" s="47">
        <v>1200469.1000000001</v>
      </c>
      <c r="E73" s="47">
        <v>1196038.17</v>
      </c>
      <c r="F73" s="47">
        <v>1196038.17</v>
      </c>
      <c r="G73" s="47">
        <f>F73-B73</f>
        <v>1196038.17</v>
      </c>
    </row>
    <row r="74" spans="1:7" ht="28.8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294</v>
      </c>
      <c r="B75" s="4">
        <f t="shared" ref="B75:G75" si="17">B73+B74</f>
        <v>0</v>
      </c>
      <c r="C75" s="4">
        <f t="shared" si="17"/>
        <v>1200469.1000000001</v>
      </c>
      <c r="D75" s="4">
        <f t="shared" si="17"/>
        <v>1200469.1000000001</v>
      </c>
      <c r="E75" s="4">
        <f t="shared" si="17"/>
        <v>1196038.17</v>
      </c>
      <c r="F75" s="4">
        <f t="shared" si="17"/>
        <v>1196038.17</v>
      </c>
      <c r="G75" s="4">
        <f t="shared" si="17"/>
        <v>1196038.17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2 G9:G15 G60:G76 G55:G58 G38:G53 B35:F40 B74:F75 B73 B42:F58 B41:C41 E41:F41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E81" sqref="E81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69" t="s">
        <v>295</v>
      </c>
      <c r="B1" s="161"/>
      <c r="C1" s="161"/>
      <c r="D1" s="161"/>
      <c r="E1" s="161"/>
      <c r="F1" s="161"/>
      <c r="G1" s="162"/>
    </row>
    <row r="2" spans="1:7" x14ac:dyDescent="0.3">
      <c r="A2" s="125" t="str">
        <f>'Formato 1'!A2</f>
        <v>Sistema para el Desarrollo Integral de la Familia del Municipio de Yuriria,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28.8" x14ac:dyDescent="0.3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3">
      <c r="A9" s="27" t="s">
        <v>304</v>
      </c>
      <c r="B9" s="83">
        <f t="shared" ref="B9:G9" si="0">SUM(B10,B18,B28,B38,B48,B58,B62,B71,B75)</f>
        <v>12701129.449999999</v>
      </c>
      <c r="C9" s="83">
        <f t="shared" si="0"/>
        <v>276473.25</v>
      </c>
      <c r="D9" s="83">
        <f t="shared" si="0"/>
        <v>12977602.699999999</v>
      </c>
      <c r="E9" s="83">
        <f t="shared" si="0"/>
        <v>12535250.399999999</v>
      </c>
      <c r="F9" s="83">
        <f t="shared" si="0"/>
        <v>12535250.399999999</v>
      </c>
      <c r="G9" s="83">
        <f t="shared" si="0"/>
        <v>442352.29999999958</v>
      </c>
    </row>
    <row r="10" spans="1:7" x14ac:dyDescent="0.3">
      <c r="A10" s="84" t="s">
        <v>305</v>
      </c>
      <c r="B10" s="83">
        <f t="shared" ref="B10:G10" si="1">SUM(B11:B17)</f>
        <v>9890680.8599999994</v>
      </c>
      <c r="C10" s="83">
        <f t="shared" si="1"/>
        <v>-4099.5800000000745</v>
      </c>
      <c r="D10" s="83">
        <f t="shared" si="1"/>
        <v>9886581.2800000012</v>
      </c>
      <c r="E10" s="83">
        <f t="shared" si="1"/>
        <v>9698659.9100000001</v>
      </c>
      <c r="F10" s="83">
        <f t="shared" si="1"/>
        <v>9698659.9100000001</v>
      </c>
      <c r="G10" s="83">
        <f t="shared" si="1"/>
        <v>187921.36999999965</v>
      </c>
    </row>
    <row r="11" spans="1:7" x14ac:dyDescent="0.3">
      <c r="A11" s="85" t="s">
        <v>306</v>
      </c>
      <c r="B11" s="200">
        <v>5907599.8399999999</v>
      </c>
      <c r="C11" s="200">
        <v>-910902.58</v>
      </c>
      <c r="D11" s="199">
        <v>4996697.26</v>
      </c>
      <c r="E11" s="200">
        <v>4888971.33</v>
      </c>
      <c r="F11" s="200">
        <v>4888971.33</v>
      </c>
      <c r="G11" s="75">
        <f>D11-E11</f>
        <v>107725.9299999997</v>
      </c>
    </row>
    <row r="12" spans="1:7" x14ac:dyDescent="0.3">
      <c r="A12" s="85" t="s">
        <v>307</v>
      </c>
      <c r="B12" s="200">
        <v>98484.68</v>
      </c>
      <c r="C12" s="200">
        <v>90499.78</v>
      </c>
      <c r="D12" s="199">
        <v>188984.46</v>
      </c>
      <c r="E12" s="200">
        <v>188984.46</v>
      </c>
      <c r="F12" s="200">
        <v>188984.46</v>
      </c>
      <c r="G12" s="75">
        <f t="shared" ref="G12:G17" si="2">D12-E12</f>
        <v>0</v>
      </c>
    </row>
    <row r="13" spans="1:7" x14ac:dyDescent="0.3">
      <c r="A13" s="85" t="s">
        <v>308</v>
      </c>
      <c r="B13" s="200">
        <v>1252759.98</v>
      </c>
      <c r="C13" s="200">
        <v>-423563.71</v>
      </c>
      <c r="D13" s="199">
        <v>829196.27</v>
      </c>
      <c r="E13" s="200">
        <v>829196.27</v>
      </c>
      <c r="F13" s="200">
        <v>829196.27</v>
      </c>
      <c r="G13" s="75">
        <f t="shared" si="2"/>
        <v>0</v>
      </c>
    </row>
    <row r="14" spans="1:7" x14ac:dyDescent="0.3">
      <c r="A14" s="85" t="s">
        <v>309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75">
        <f t="shared" si="2"/>
        <v>0</v>
      </c>
    </row>
    <row r="15" spans="1:7" x14ac:dyDescent="0.3">
      <c r="A15" s="85" t="s">
        <v>310</v>
      </c>
      <c r="B15" s="200">
        <v>2631836.36</v>
      </c>
      <c r="C15" s="200">
        <v>1239866.93</v>
      </c>
      <c r="D15" s="199">
        <v>3871703.29</v>
      </c>
      <c r="E15" s="200">
        <v>3791507.85</v>
      </c>
      <c r="F15" s="200">
        <v>3791507.85</v>
      </c>
      <c r="G15" s="75">
        <f t="shared" si="2"/>
        <v>80195.439999999944</v>
      </c>
    </row>
    <row r="16" spans="1:7" x14ac:dyDescent="0.3">
      <c r="A16" s="85" t="s">
        <v>311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75">
        <f t="shared" si="2"/>
        <v>0</v>
      </c>
    </row>
    <row r="17" spans="1:7" x14ac:dyDescent="0.3">
      <c r="A17" s="85" t="s">
        <v>312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75">
        <f t="shared" si="2"/>
        <v>0</v>
      </c>
    </row>
    <row r="18" spans="1:7" x14ac:dyDescent="0.3">
      <c r="A18" s="84" t="s">
        <v>313</v>
      </c>
      <c r="B18" s="83">
        <f t="shared" ref="B18:G18" si="3">SUM(B19:B27)</f>
        <v>1177384.74</v>
      </c>
      <c r="C18" s="83">
        <f t="shared" si="3"/>
        <v>-427146.29</v>
      </c>
      <c r="D18" s="83">
        <f t="shared" si="3"/>
        <v>750238.45</v>
      </c>
      <c r="E18" s="83">
        <f t="shared" si="3"/>
        <v>750238.45</v>
      </c>
      <c r="F18" s="83">
        <f t="shared" si="3"/>
        <v>750238.45</v>
      </c>
      <c r="G18" s="83">
        <f t="shared" si="3"/>
        <v>0</v>
      </c>
    </row>
    <row r="19" spans="1:7" x14ac:dyDescent="0.3">
      <c r="A19" s="85" t="s">
        <v>314</v>
      </c>
      <c r="B19" s="75">
        <v>253421.74</v>
      </c>
      <c r="C19" s="75">
        <v>-168907.42</v>
      </c>
      <c r="D19" s="75">
        <v>84514.32</v>
      </c>
      <c r="E19" s="75">
        <v>84514.32</v>
      </c>
      <c r="F19" s="75">
        <v>84514.32</v>
      </c>
      <c r="G19" s="75">
        <f>D19-E19</f>
        <v>0</v>
      </c>
    </row>
    <row r="20" spans="1:7" x14ac:dyDescent="0.3">
      <c r="A20" s="85" t="s">
        <v>315</v>
      </c>
      <c r="B20" s="75">
        <v>188000</v>
      </c>
      <c r="C20" s="75">
        <v>-28312.55</v>
      </c>
      <c r="D20" s="75">
        <v>159687.45000000001</v>
      </c>
      <c r="E20" s="75">
        <v>159687.45000000001</v>
      </c>
      <c r="F20" s="75">
        <v>159687.45000000001</v>
      </c>
      <c r="G20" s="75">
        <f t="shared" ref="G20:G27" si="4">D20-E20</f>
        <v>0</v>
      </c>
    </row>
    <row r="21" spans="1:7" x14ac:dyDescent="0.3">
      <c r="A21" s="85" t="s">
        <v>316</v>
      </c>
      <c r="B21" s="75">
        <v>20500</v>
      </c>
      <c r="C21" s="75">
        <v>-17329.29</v>
      </c>
      <c r="D21" s="75">
        <v>3170.71</v>
      </c>
      <c r="E21" s="75">
        <v>3170.71</v>
      </c>
      <c r="F21" s="75">
        <v>3170.71</v>
      </c>
      <c r="G21" s="75">
        <f t="shared" si="4"/>
        <v>0</v>
      </c>
    </row>
    <row r="22" spans="1:7" x14ac:dyDescent="0.3">
      <c r="A22" s="85" t="s">
        <v>317</v>
      </c>
      <c r="B22" s="75">
        <v>100100</v>
      </c>
      <c r="C22" s="75">
        <v>-74229.73</v>
      </c>
      <c r="D22" s="75">
        <v>25870.27</v>
      </c>
      <c r="E22" s="75">
        <v>25870.27</v>
      </c>
      <c r="F22" s="75">
        <v>25870.27</v>
      </c>
      <c r="G22" s="75">
        <f t="shared" si="4"/>
        <v>0</v>
      </c>
    </row>
    <row r="23" spans="1:7" x14ac:dyDescent="0.3">
      <c r="A23" s="85" t="s">
        <v>318</v>
      </c>
      <c r="B23" s="75">
        <v>53000</v>
      </c>
      <c r="C23" s="75">
        <v>-39204.620000000003</v>
      </c>
      <c r="D23" s="75">
        <v>13795.38</v>
      </c>
      <c r="E23" s="75">
        <v>13795.38</v>
      </c>
      <c r="F23" s="75">
        <v>13795.38</v>
      </c>
      <c r="G23" s="75">
        <f t="shared" si="4"/>
        <v>0</v>
      </c>
    </row>
    <row r="24" spans="1:7" x14ac:dyDescent="0.3">
      <c r="A24" s="85" t="s">
        <v>319</v>
      </c>
      <c r="B24" s="75">
        <v>391000</v>
      </c>
      <c r="C24" s="75">
        <v>-12873.34</v>
      </c>
      <c r="D24" s="75">
        <v>378126.66</v>
      </c>
      <c r="E24" s="75">
        <v>378126.66</v>
      </c>
      <c r="F24" s="75">
        <v>378126.66</v>
      </c>
      <c r="G24" s="75">
        <f t="shared" si="4"/>
        <v>0</v>
      </c>
    </row>
    <row r="25" spans="1:7" x14ac:dyDescent="0.3">
      <c r="A25" s="85" t="s">
        <v>320</v>
      </c>
      <c r="B25" s="75">
        <v>37000</v>
      </c>
      <c r="C25" s="75">
        <v>-20401.16</v>
      </c>
      <c r="D25" s="75">
        <v>16598.84</v>
      </c>
      <c r="E25" s="75">
        <v>16598.84</v>
      </c>
      <c r="F25" s="75">
        <v>16598.84</v>
      </c>
      <c r="G25" s="75">
        <f t="shared" si="4"/>
        <v>0</v>
      </c>
    </row>
    <row r="26" spans="1:7" x14ac:dyDescent="0.3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">
      <c r="A27" s="85" t="s">
        <v>322</v>
      </c>
      <c r="B27" s="75">
        <v>134363</v>
      </c>
      <c r="C27" s="75">
        <v>-65888.179999999993</v>
      </c>
      <c r="D27" s="75">
        <v>68474.820000000007</v>
      </c>
      <c r="E27" s="75">
        <v>68474.820000000007</v>
      </c>
      <c r="F27" s="75">
        <v>68474.820000000007</v>
      </c>
      <c r="G27" s="75">
        <f t="shared" si="4"/>
        <v>0</v>
      </c>
    </row>
    <row r="28" spans="1:7" x14ac:dyDescent="0.3">
      <c r="A28" s="84" t="s">
        <v>323</v>
      </c>
      <c r="B28" s="83">
        <f t="shared" ref="B28:G28" si="5">SUM(B29:B37)</f>
        <v>1017792.21</v>
      </c>
      <c r="C28" s="83">
        <f t="shared" si="5"/>
        <v>-188020.62</v>
      </c>
      <c r="D28" s="83">
        <f t="shared" si="5"/>
        <v>829771.59</v>
      </c>
      <c r="E28" s="83">
        <f t="shared" si="5"/>
        <v>829771.59</v>
      </c>
      <c r="F28" s="83">
        <f t="shared" si="5"/>
        <v>829771.59</v>
      </c>
      <c r="G28" s="83">
        <f t="shared" si="5"/>
        <v>0</v>
      </c>
    </row>
    <row r="29" spans="1:7" x14ac:dyDescent="0.3">
      <c r="A29" s="85" t="s">
        <v>324</v>
      </c>
      <c r="B29" s="75">
        <v>124300</v>
      </c>
      <c r="C29" s="75">
        <v>54248</v>
      </c>
      <c r="D29" s="75">
        <v>178548</v>
      </c>
      <c r="E29" s="75">
        <v>178548</v>
      </c>
      <c r="F29" s="75">
        <v>178548</v>
      </c>
      <c r="G29" s="75">
        <f>D29-E29</f>
        <v>0</v>
      </c>
    </row>
    <row r="30" spans="1:7" x14ac:dyDescent="0.3">
      <c r="A30" s="85" t="s">
        <v>325</v>
      </c>
      <c r="B30" s="75">
        <v>23500</v>
      </c>
      <c r="C30" s="75">
        <v>8331.7900000000009</v>
      </c>
      <c r="D30" s="75">
        <v>31831.79</v>
      </c>
      <c r="E30" s="75">
        <v>31831.79</v>
      </c>
      <c r="F30" s="75">
        <v>31831.79</v>
      </c>
      <c r="G30" s="75">
        <f t="shared" ref="G30:G37" si="6">D30-E30</f>
        <v>0</v>
      </c>
    </row>
    <row r="31" spans="1:7" x14ac:dyDescent="0.3">
      <c r="A31" s="85" t="s">
        <v>326</v>
      </c>
      <c r="B31" s="75">
        <v>48000</v>
      </c>
      <c r="C31" s="75">
        <v>-17820.810000000001</v>
      </c>
      <c r="D31" s="75">
        <v>30179.19</v>
      </c>
      <c r="E31" s="75">
        <v>30179.19</v>
      </c>
      <c r="F31" s="75">
        <v>30179.19</v>
      </c>
      <c r="G31" s="75">
        <f t="shared" si="6"/>
        <v>0</v>
      </c>
    </row>
    <row r="32" spans="1:7" x14ac:dyDescent="0.3">
      <c r="A32" s="85" t="s">
        <v>327</v>
      </c>
      <c r="B32" s="75">
        <v>69307.28</v>
      </c>
      <c r="C32" s="75">
        <v>57775.43</v>
      </c>
      <c r="D32" s="75">
        <v>127082.71</v>
      </c>
      <c r="E32" s="75">
        <v>127082.71</v>
      </c>
      <c r="F32" s="75">
        <v>127082.71</v>
      </c>
      <c r="G32" s="75">
        <f t="shared" si="6"/>
        <v>0</v>
      </c>
    </row>
    <row r="33" spans="1:7" ht="14.4" customHeight="1" x14ac:dyDescent="0.3">
      <c r="A33" s="85" t="s">
        <v>328</v>
      </c>
      <c r="B33" s="75">
        <v>107780.22</v>
      </c>
      <c r="C33" s="75">
        <v>-41711.31</v>
      </c>
      <c r="D33" s="75">
        <v>66068.91</v>
      </c>
      <c r="E33" s="75">
        <v>66068.91</v>
      </c>
      <c r="F33" s="75">
        <v>66068.91</v>
      </c>
      <c r="G33" s="75">
        <f t="shared" si="6"/>
        <v>0</v>
      </c>
    </row>
    <row r="34" spans="1:7" ht="14.4" customHeight="1" x14ac:dyDescent="0.3">
      <c r="A34" s="85" t="s">
        <v>329</v>
      </c>
      <c r="B34" s="75">
        <v>24000</v>
      </c>
      <c r="C34" s="75">
        <v>8505.6</v>
      </c>
      <c r="D34" s="75">
        <v>32505.599999999999</v>
      </c>
      <c r="E34" s="75">
        <v>32505.599999999999</v>
      </c>
      <c r="F34" s="75">
        <v>32505.599999999999</v>
      </c>
      <c r="G34" s="75">
        <f t="shared" si="6"/>
        <v>0</v>
      </c>
    </row>
    <row r="35" spans="1:7" ht="14.4" customHeight="1" x14ac:dyDescent="0.3">
      <c r="A35" s="85" t="s">
        <v>330</v>
      </c>
      <c r="B35" s="75">
        <v>18500</v>
      </c>
      <c r="C35" s="75">
        <v>-15873</v>
      </c>
      <c r="D35" s="75">
        <v>2627</v>
      </c>
      <c r="E35" s="75">
        <v>2627</v>
      </c>
      <c r="F35" s="75">
        <v>2627</v>
      </c>
      <c r="G35" s="75">
        <f t="shared" si="6"/>
        <v>0</v>
      </c>
    </row>
    <row r="36" spans="1:7" ht="14.4" customHeight="1" x14ac:dyDescent="0.3">
      <c r="A36" s="85" t="s">
        <v>331</v>
      </c>
      <c r="B36" s="75">
        <v>180404.71</v>
      </c>
      <c r="C36" s="75">
        <v>16895.68</v>
      </c>
      <c r="D36" s="75">
        <v>197300.39</v>
      </c>
      <c r="E36" s="75">
        <v>197300.39</v>
      </c>
      <c r="F36" s="75">
        <v>197300.39</v>
      </c>
      <c r="G36" s="75">
        <f t="shared" si="6"/>
        <v>0</v>
      </c>
    </row>
    <row r="37" spans="1:7" ht="14.4" customHeight="1" x14ac:dyDescent="0.3">
      <c r="A37" s="85" t="s">
        <v>332</v>
      </c>
      <c r="B37" s="75">
        <v>422000</v>
      </c>
      <c r="C37" s="75">
        <v>-258372</v>
      </c>
      <c r="D37" s="75">
        <v>163628</v>
      </c>
      <c r="E37" s="75">
        <v>163628</v>
      </c>
      <c r="F37" s="75">
        <v>163628</v>
      </c>
      <c r="G37" s="75">
        <f t="shared" si="6"/>
        <v>0</v>
      </c>
    </row>
    <row r="38" spans="1:7" x14ac:dyDescent="0.3">
      <c r="A38" s="84" t="s">
        <v>333</v>
      </c>
      <c r="B38" s="83">
        <f t="shared" ref="B38:G38" si="7">SUM(B39:B47)</f>
        <v>595271.64</v>
      </c>
      <c r="C38" s="83">
        <f t="shared" si="7"/>
        <v>91334.9</v>
      </c>
      <c r="D38" s="83">
        <f t="shared" si="7"/>
        <v>686606.54</v>
      </c>
      <c r="E38" s="83">
        <f t="shared" si="7"/>
        <v>436606.54000000004</v>
      </c>
      <c r="F38" s="83">
        <f t="shared" si="7"/>
        <v>436606.54000000004</v>
      </c>
      <c r="G38" s="83">
        <f t="shared" si="7"/>
        <v>250000</v>
      </c>
    </row>
    <row r="39" spans="1:7" x14ac:dyDescent="0.3">
      <c r="A39" s="85" t="s">
        <v>334</v>
      </c>
      <c r="B39" s="202">
        <v>237120</v>
      </c>
      <c r="C39" s="202">
        <v>12880</v>
      </c>
      <c r="D39" s="201">
        <v>250000</v>
      </c>
      <c r="E39" s="202">
        <v>0</v>
      </c>
      <c r="F39" s="202">
        <v>0</v>
      </c>
      <c r="G39" s="75">
        <f>D39-E39</f>
        <v>250000</v>
      </c>
    </row>
    <row r="40" spans="1:7" x14ac:dyDescent="0.3">
      <c r="A40" s="85" t="s">
        <v>335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75">
        <f t="shared" ref="G40:G47" si="8">D40-E40</f>
        <v>0</v>
      </c>
    </row>
    <row r="41" spans="1:7" x14ac:dyDescent="0.3">
      <c r="A41" s="85" t="s">
        <v>336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75">
        <f t="shared" si="8"/>
        <v>0</v>
      </c>
    </row>
    <row r="42" spans="1:7" x14ac:dyDescent="0.3">
      <c r="A42" s="85" t="s">
        <v>337</v>
      </c>
      <c r="B42" s="202">
        <v>102000</v>
      </c>
      <c r="C42" s="202">
        <v>110249.26</v>
      </c>
      <c r="D42" s="201">
        <v>212249.26</v>
      </c>
      <c r="E42" s="202">
        <v>212249.26</v>
      </c>
      <c r="F42" s="202">
        <v>212249.26</v>
      </c>
      <c r="G42" s="75">
        <f t="shared" si="8"/>
        <v>0</v>
      </c>
    </row>
    <row r="43" spans="1:7" x14ac:dyDescent="0.3">
      <c r="A43" s="85" t="s">
        <v>338</v>
      </c>
      <c r="B43" s="202">
        <v>256151.64</v>
      </c>
      <c r="C43" s="202">
        <v>-31794.36</v>
      </c>
      <c r="D43" s="201">
        <v>224357.28000000003</v>
      </c>
      <c r="E43" s="202">
        <v>224357.28</v>
      </c>
      <c r="F43" s="202">
        <v>224357.28</v>
      </c>
      <c r="G43" s="75">
        <f t="shared" si="8"/>
        <v>0</v>
      </c>
    </row>
    <row r="44" spans="1:7" x14ac:dyDescent="0.3">
      <c r="A44" s="85" t="s">
        <v>339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75">
        <f t="shared" si="8"/>
        <v>0</v>
      </c>
    </row>
    <row r="45" spans="1:7" x14ac:dyDescent="0.3">
      <c r="A45" s="85" t="s">
        <v>340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75">
        <f t="shared" si="8"/>
        <v>0</v>
      </c>
    </row>
    <row r="46" spans="1:7" x14ac:dyDescent="0.3">
      <c r="A46" s="85" t="s">
        <v>341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75">
        <f t="shared" si="8"/>
        <v>0</v>
      </c>
    </row>
    <row r="47" spans="1:7" x14ac:dyDescent="0.3">
      <c r="A47" s="85" t="s">
        <v>342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75">
        <f t="shared" si="8"/>
        <v>0</v>
      </c>
    </row>
    <row r="48" spans="1:7" x14ac:dyDescent="0.3">
      <c r="A48" s="84" t="s">
        <v>343</v>
      </c>
      <c r="B48" s="83">
        <f t="shared" ref="B48:G48" si="9">SUM(B49:B57)</f>
        <v>20000</v>
      </c>
      <c r="C48" s="83">
        <f t="shared" si="9"/>
        <v>-20000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3">
      <c r="A49" s="85" t="s">
        <v>344</v>
      </c>
      <c r="B49" s="75">
        <v>20000</v>
      </c>
      <c r="C49" s="75">
        <v>-20000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3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3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3">
      <c r="A58" s="84" t="s">
        <v>353</v>
      </c>
      <c r="B58" s="83">
        <f t="shared" ref="B58:G58" si="11">SUM(B59:B61)</f>
        <v>0</v>
      </c>
      <c r="C58" s="83">
        <f t="shared" si="11"/>
        <v>824404.84</v>
      </c>
      <c r="D58" s="83">
        <f t="shared" si="11"/>
        <v>824404.84</v>
      </c>
      <c r="E58" s="83">
        <f t="shared" si="11"/>
        <v>819973.91</v>
      </c>
      <c r="F58" s="83">
        <f t="shared" si="11"/>
        <v>819973.91</v>
      </c>
      <c r="G58" s="83">
        <f t="shared" si="11"/>
        <v>4430.9299999999348</v>
      </c>
    </row>
    <row r="59" spans="1:7" x14ac:dyDescent="0.3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355</v>
      </c>
      <c r="B60" s="75">
        <v>0</v>
      </c>
      <c r="C60" s="75">
        <v>824404.84</v>
      </c>
      <c r="D60" s="75">
        <v>824404.84</v>
      </c>
      <c r="E60" s="75">
        <v>819973.91</v>
      </c>
      <c r="F60" s="75">
        <v>819973.91</v>
      </c>
      <c r="G60" s="75">
        <f t="shared" ref="G60:G61" si="12">D60-E60</f>
        <v>4430.9299999999348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3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f t="shared" ref="B159:G159" si="37">B9+B84</f>
        <v>12701129.449999999</v>
      </c>
      <c r="C159" s="90">
        <f t="shared" si="37"/>
        <v>276473.25</v>
      </c>
      <c r="D159" s="90">
        <f t="shared" si="37"/>
        <v>12977602.699999999</v>
      </c>
      <c r="E159" s="90">
        <f t="shared" si="37"/>
        <v>12535250.399999999</v>
      </c>
      <c r="F159" s="90">
        <f t="shared" si="37"/>
        <v>12535250.399999999</v>
      </c>
      <c r="G159" s="90">
        <f t="shared" si="37"/>
        <v>442352.29999999958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27 B18:F18 G29:G37 B28:F28 G39:G47 B38:F38 G49:G57 B48:F48 G59:G61 B58:F58 B63:G70 B62:F62 B71:F92 B94:F159 B93:C93 E93:F93 G11:G17 G19:G2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showGridLines="0" topLeftCell="A7" zoomScale="75" zoomScaleNormal="75" workbookViewId="0">
      <selection activeCell="J18" sqref="J18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28.8" x14ac:dyDescent="0.3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3">
      <c r="A9" s="26" t="s">
        <v>382</v>
      </c>
      <c r="B9" s="30">
        <f>SUM(B10:B23)</f>
        <v>12701129.449999997</v>
      </c>
      <c r="C9" s="30">
        <f t="shared" ref="C9:G9" si="0">SUM(C10:C23)</f>
        <v>276473.24999999971</v>
      </c>
      <c r="D9" s="30">
        <f t="shared" si="0"/>
        <v>12977602.700000003</v>
      </c>
      <c r="E9" s="30">
        <f t="shared" si="0"/>
        <v>12535250.400000002</v>
      </c>
      <c r="F9" s="30">
        <f t="shared" si="0"/>
        <v>12535250.400000002</v>
      </c>
      <c r="G9" s="30">
        <f t="shared" si="0"/>
        <v>442352.3</v>
      </c>
    </row>
    <row r="10" spans="1:7" x14ac:dyDescent="0.3">
      <c r="A10" s="63" t="s">
        <v>595</v>
      </c>
      <c r="B10" s="75">
        <v>1929186.18</v>
      </c>
      <c r="C10" s="75">
        <v>-111493.83</v>
      </c>
      <c r="D10" s="75">
        <v>1817692.35</v>
      </c>
      <c r="E10" s="75">
        <v>1817692.35</v>
      </c>
      <c r="F10" s="75">
        <v>1817692.35</v>
      </c>
      <c r="G10" s="75">
        <v>0</v>
      </c>
    </row>
    <row r="11" spans="1:7" x14ac:dyDescent="0.3">
      <c r="A11" s="63" t="s">
        <v>596</v>
      </c>
      <c r="B11" s="75">
        <v>1413842.54</v>
      </c>
      <c r="C11" s="75">
        <v>2345574.8199999998</v>
      </c>
      <c r="D11" s="75">
        <v>3759417.36</v>
      </c>
      <c r="E11" s="75">
        <v>3679444.89</v>
      </c>
      <c r="F11" s="75">
        <v>3679444.89</v>
      </c>
      <c r="G11" s="75">
        <v>79972.47</v>
      </c>
    </row>
    <row r="12" spans="1:7" s="203" customFormat="1" x14ac:dyDescent="0.3">
      <c r="A12" s="63" t="s">
        <v>597</v>
      </c>
      <c r="B12" s="75">
        <v>813538.74</v>
      </c>
      <c r="C12" s="75">
        <v>-151051.94</v>
      </c>
      <c r="D12" s="75">
        <v>662486.80000000005</v>
      </c>
      <c r="E12" s="75">
        <v>662486.80000000005</v>
      </c>
      <c r="F12" s="75">
        <v>662486.80000000005</v>
      </c>
      <c r="G12" s="75">
        <v>0</v>
      </c>
    </row>
    <row r="13" spans="1:7" s="203" customFormat="1" x14ac:dyDescent="0.3">
      <c r="A13" s="63" t="s">
        <v>598</v>
      </c>
      <c r="B13" s="75">
        <v>817669.48</v>
      </c>
      <c r="C13" s="75">
        <v>-113257.37</v>
      </c>
      <c r="D13" s="75">
        <v>704412.11</v>
      </c>
      <c r="E13" s="75">
        <v>674228.66</v>
      </c>
      <c r="F13" s="75">
        <v>674228.66</v>
      </c>
      <c r="G13" s="75">
        <v>30183.45</v>
      </c>
    </row>
    <row r="14" spans="1:7" s="203" customFormat="1" x14ac:dyDescent="0.3">
      <c r="A14" s="63" t="s">
        <v>599</v>
      </c>
      <c r="B14" s="75">
        <v>1186319.8500000001</v>
      </c>
      <c r="C14" s="75">
        <v>-328667.24</v>
      </c>
      <c r="D14" s="75">
        <v>857652.61</v>
      </c>
      <c r="E14" s="75">
        <v>857652.61</v>
      </c>
      <c r="F14" s="75">
        <v>857652.61</v>
      </c>
      <c r="G14" s="75">
        <v>0</v>
      </c>
    </row>
    <row r="15" spans="1:7" s="203" customFormat="1" x14ac:dyDescent="0.3">
      <c r="A15" s="63" t="s">
        <v>600</v>
      </c>
      <c r="B15" s="75">
        <v>630387.26</v>
      </c>
      <c r="C15" s="75">
        <v>-93660.800000000003</v>
      </c>
      <c r="D15" s="75">
        <v>536726.46</v>
      </c>
      <c r="E15" s="75">
        <v>326726.46000000002</v>
      </c>
      <c r="F15" s="75">
        <v>326726.46000000002</v>
      </c>
      <c r="G15" s="75">
        <v>210000</v>
      </c>
    </row>
    <row r="16" spans="1:7" s="203" customFormat="1" x14ac:dyDescent="0.3">
      <c r="A16" s="63" t="s">
        <v>601</v>
      </c>
      <c r="B16" s="75">
        <v>1309114.8899999999</v>
      </c>
      <c r="C16" s="75">
        <v>-265403.52000000002</v>
      </c>
      <c r="D16" s="75">
        <v>1043711.37</v>
      </c>
      <c r="E16" s="75">
        <v>1023711.37</v>
      </c>
      <c r="F16" s="75">
        <v>1023711.37</v>
      </c>
      <c r="G16" s="75">
        <v>20000</v>
      </c>
    </row>
    <row r="17" spans="1:7" s="203" customFormat="1" x14ac:dyDescent="0.3">
      <c r="A17" s="63" t="s">
        <v>602</v>
      </c>
      <c r="B17" s="75">
        <v>777571.86</v>
      </c>
      <c r="C17" s="75">
        <v>-204336.23</v>
      </c>
      <c r="D17" s="75">
        <v>573235.63</v>
      </c>
      <c r="E17" s="75">
        <v>491039.25</v>
      </c>
      <c r="F17" s="75">
        <v>491039.25</v>
      </c>
      <c r="G17" s="75">
        <v>82196.38</v>
      </c>
    </row>
    <row r="18" spans="1:7" x14ac:dyDescent="0.3">
      <c r="A18" s="63" t="s">
        <v>603</v>
      </c>
      <c r="B18" s="75">
        <v>2668452.19</v>
      </c>
      <c r="C18" s="75">
        <v>-580850.56999999995</v>
      </c>
      <c r="D18" s="75">
        <v>2087601.62</v>
      </c>
      <c r="E18" s="75">
        <v>2067601.62</v>
      </c>
      <c r="F18" s="75">
        <v>2067601.62</v>
      </c>
      <c r="G18" s="75">
        <v>20000</v>
      </c>
    </row>
    <row r="19" spans="1:7" x14ac:dyDescent="0.3">
      <c r="A19" s="63" t="s">
        <v>604</v>
      </c>
      <c r="B19" s="75">
        <v>260753.18</v>
      </c>
      <c r="C19" s="75">
        <v>-58436.17</v>
      </c>
      <c r="D19" s="75">
        <v>202317.01</v>
      </c>
      <c r="E19" s="75">
        <v>202317.01</v>
      </c>
      <c r="F19" s="75">
        <v>202317.01</v>
      </c>
      <c r="G19" s="75">
        <v>0</v>
      </c>
    </row>
    <row r="20" spans="1:7" x14ac:dyDescent="0.3">
      <c r="A20" s="63" t="s">
        <v>605</v>
      </c>
      <c r="B20" s="75">
        <v>472665.51</v>
      </c>
      <c r="C20" s="75">
        <v>-63614.18</v>
      </c>
      <c r="D20" s="75">
        <v>409051.33</v>
      </c>
      <c r="E20" s="75">
        <v>409051.33</v>
      </c>
      <c r="F20" s="75">
        <v>409051.33</v>
      </c>
      <c r="G20" s="75">
        <v>0</v>
      </c>
    </row>
    <row r="21" spans="1:7" x14ac:dyDescent="0.3">
      <c r="A21" s="63" t="s">
        <v>606</v>
      </c>
      <c r="B21" s="75">
        <v>180947.53</v>
      </c>
      <c r="C21" s="75">
        <v>-13711.89</v>
      </c>
      <c r="D21" s="75">
        <v>167235.64000000001</v>
      </c>
      <c r="E21" s="75">
        <v>167235.64000000001</v>
      </c>
      <c r="F21" s="75">
        <v>167235.64000000001</v>
      </c>
      <c r="G21" s="75">
        <v>0</v>
      </c>
    </row>
    <row r="22" spans="1:7" x14ac:dyDescent="0.3">
      <c r="A22" s="63" t="s">
        <v>607</v>
      </c>
      <c r="B22" s="75">
        <v>25000</v>
      </c>
      <c r="C22" s="75">
        <v>5348.99</v>
      </c>
      <c r="D22" s="75">
        <v>30348.99</v>
      </c>
      <c r="E22" s="75">
        <v>30348.99</v>
      </c>
      <c r="F22" s="75">
        <v>30348.99</v>
      </c>
      <c r="G22" s="75">
        <v>0</v>
      </c>
    </row>
    <row r="23" spans="1:7" x14ac:dyDescent="0.3">
      <c r="A23" s="63" t="s">
        <v>608</v>
      </c>
      <c r="B23" s="75">
        <v>215680.24</v>
      </c>
      <c r="C23" s="75">
        <v>-89966.82</v>
      </c>
      <c r="D23" s="75">
        <v>125713.42</v>
      </c>
      <c r="E23" s="75">
        <v>125713.42</v>
      </c>
      <c r="F23" s="75">
        <v>125713.42</v>
      </c>
      <c r="G23" s="75">
        <v>0</v>
      </c>
    </row>
    <row r="24" spans="1:7" x14ac:dyDescent="0.3">
      <c r="A24" s="31" t="s">
        <v>150</v>
      </c>
      <c r="B24" s="49"/>
      <c r="C24" s="49"/>
      <c r="D24" s="49"/>
      <c r="E24" s="49"/>
      <c r="F24" s="49"/>
      <c r="G24" s="49"/>
    </row>
    <row r="25" spans="1:7" x14ac:dyDescent="0.3">
      <c r="A25" s="3" t="s">
        <v>383</v>
      </c>
      <c r="B25" s="4">
        <f>SUM(B26:B39)</f>
        <v>0</v>
      </c>
      <c r="C25" s="4">
        <f t="shared" ref="C25:G25" si="1">SUM(C26:C39)</f>
        <v>0</v>
      </c>
      <c r="D25" s="4">
        <f t="shared" si="1"/>
        <v>0</v>
      </c>
      <c r="E25" s="4">
        <f t="shared" si="1"/>
        <v>0</v>
      </c>
      <c r="F25" s="4">
        <f t="shared" si="1"/>
        <v>0</v>
      </c>
      <c r="G25" s="4">
        <f t="shared" si="1"/>
        <v>0</v>
      </c>
    </row>
    <row r="26" spans="1:7" x14ac:dyDescent="0.3">
      <c r="A26" s="63" t="s">
        <v>595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s="203" customFormat="1" x14ac:dyDescent="0.3">
      <c r="A27" s="63" t="s">
        <v>596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s="203" customFormat="1" x14ac:dyDescent="0.3">
      <c r="A28" s="63" t="s">
        <v>597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s="203" customFormat="1" x14ac:dyDescent="0.3">
      <c r="A29" s="63" t="s">
        <v>598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s="203" customFormat="1" x14ac:dyDescent="0.3">
      <c r="A30" s="63" t="s">
        <v>599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s="203" customFormat="1" x14ac:dyDescent="0.3">
      <c r="A31" s="63" t="s">
        <v>600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s="203" customFormat="1" x14ac:dyDescent="0.3">
      <c r="A32" s="63" t="s">
        <v>601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3">
      <c r="A33" s="63" t="s">
        <v>602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3">
      <c r="A34" s="63" t="s">
        <v>603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3">
      <c r="A35" s="63" t="s">
        <v>604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3">
      <c r="A36" s="63" t="s">
        <v>605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3">
      <c r="A37" s="63" t="s">
        <v>606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3">
      <c r="A38" s="63" t="s">
        <v>607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3">
      <c r="A39" s="63" t="s">
        <v>608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3">
      <c r="A40" s="31" t="s">
        <v>150</v>
      </c>
      <c r="B40" s="49"/>
      <c r="C40" s="49"/>
      <c r="D40" s="49"/>
      <c r="E40" s="49"/>
      <c r="F40" s="49"/>
      <c r="G40" s="49"/>
    </row>
    <row r="41" spans="1:7" x14ac:dyDescent="0.3">
      <c r="A41" s="3" t="s">
        <v>379</v>
      </c>
      <c r="B41" s="4">
        <f>SUM(B25,B9)</f>
        <v>12701129.449999997</v>
      </c>
      <c r="C41" s="4">
        <f t="shared" ref="C41:G41" si="2">SUM(C25,C9)</f>
        <v>276473.24999999971</v>
      </c>
      <c r="D41" s="4">
        <f t="shared" si="2"/>
        <v>12977602.700000003</v>
      </c>
      <c r="E41" s="4">
        <f t="shared" si="2"/>
        <v>12535250.400000002</v>
      </c>
      <c r="F41" s="4">
        <f t="shared" si="2"/>
        <v>12535250.400000002</v>
      </c>
      <c r="G41" s="4">
        <f t="shared" si="2"/>
        <v>442352.3</v>
      </c>
    </row>
    <row r="42" spans="1:7" x14ac:dyDescent="0.3">
      <c r="A42" s="55"/>
      <c r="B42" s="55"/>
      <c r="C42" s="55"/>
      <c r="D42" s="55"/>
      <c r="E42" s="55"/>
      <c r="F42" s="55"/>
      <c r="G4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4:G25 B9:G9 B40:G4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3:G41 B9:G9 B24:G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F16" sqref="F16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5" t="s">
        <v>384</v>
      </c>
      <c r="B1" s="176"/>
      <c r="C1" s="176"/>
      <c r="D1" s="176"/>
      <c r="E1" s="176"/>
      <c r="F1" s="176"/>
      <c r="G1" s="176"/>
    </row>
    <row r="2" spans="1:7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385</v>
      </c>
      <c r="B3" s="114"/>
      <c r="C3" s="114"/>
      <c r="D3" s="114"/>
      <c r="E3" s="114"/>
      <c r="F3" s="114"/>
      <c r="G3" s="115"/>
    </row>
    <row r="4" spans="1:7" x14ac:dyDescent="0.3">
      <c r="A4" s="113" t="s">
        <v>386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4" t="s">
        <v>4</v>
      </c>
      <c r="B7" s="172" t="s">
        <v>298</v>
      </c>
      <c r="C7" s="173"/>
      <c r="D7" s="173"/>
      <c r="E7" s="173"/>
      <c r="F7" s="174"/>
      <c r="G7" s="168" t="s">
        <v>387</v>
      </c>
    </row>
    <row r="8" spans="1:7" ht="28.8" x14ac:dyDescent="0.3">
      <c r="A8" s="165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3">
      <c r="A9" s="26" t="s">
        <v>389</v>
      </c>
      <c r="B9" s="30">
        <f>SUM(B10,B19,B27,B37)</f>
        <v>12701130</v>
      </c>
      <c r="C9" s="30">
        <f t="shared" ref="C9:G9" si="0">SUM(C10,C19,C27,C37)</f>
        <v>276474</v>
      </c>
      <c r="D9" s="30">
        <f t="shared" si="0"/>
        <v>12977602</v>
      </c>
      <c r="E9" s="30">
        <f t="shared" si="0"/>
        <v>12535250</v>
      </c>
      <c r="F9" s="30">
        <f t="shared" si="0"/>
        <v>12535250</v>
      </c>
      <c r="G9" s="30">
        <f>SUM(G10,G19,G27,G37)</f>
        <v>442352.30000000005</v>
      </c>
    </row>
    <row r="10" spans="1:7" ht="15" customHeight="1" x14ac:dyDescent="0.3">
      <c r="A10" s="58" t="s">
        <v>390</v>
      </c>
      <c r="B10" s="47">
        <f>SUM(B11:B18)</f>
        <v>5426868</v>
      </c>
      <c r="C10" s="47">
        <f t="shared" ref="C10:G10" si="1">SUM(C11:C18)</f>
        <v>1712112</v>
      </c>
      <c r="D10" s="47">
        <f t="shared" si="1"/>
        <v>7138979</v>
      </c>
      <c r="E10" s="47">
        <f t="shared" si="1"/>
        <v>6976810</v>
      </c>
      <c r="F10" s="47">
        <f t="shared" si="1"/>
        <v>6976810</v>
      </c>
      <c r="G10" s="47">
        <f>SUM(G11:G18)</f>
        <v>162168.85</v>
      </c>
    </row>
    <row r="11" spans="1:7" x14ac:dyDescent="0.3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392</v>
      </c>
      <c r="B12" s="47">
        <v>777572</v>
      </c>
      <c r="C12" s="47">
        <v>-204336</v>
      </c>
      <c r="D12" s="47">
        <v>573236</v>
      </c>
      <c r="E12" s="47">
        <v>491039</v>
      </c>
      <c r="F12" s="47">
        <v>491039</v>
      </c>
      <c r="G12" s="47">
        <v>82196.38</v>
      </c>
    </row>
    <row r="13" spans="1:7" x14ac:dyDescent="0.3">
      <c r="A13" s="77" t="s">
        <v>393</v>
      </c>
      <c r="B13" s="47">
        <v>1843186</v>
      </c>
      <c r="C13" s="47">
        <v>-92097</v>
      </c>
      <c r="D13" s="47">
        <v>1751089</v>
      </c>
      <c r="E13" s="47">
        <v>1751089</v>
      </c>
      <c r="F13" s="47">
        <v>1751089</v>
      </c>
      <c r="G13" s="47">
        <v>0</v>
      </c>
    </row>
    <row r="14" spans="1:7" x14ac:dyDescent="0.3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 </c>
      <c r="E15" s="47">
        <v>3679445</v>
      </c>
      <c r="F15" s="47">
        <v>3679445</v>
      </c>
      <c r="G15" s="47">
        <v>79972.47</v>
      </c>
    </row>
    <row r="16" spans="1:7" x14ac:dyDescent="0.3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397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398</v>
      </c>
      <c r="B18" s="47">
        <v>1392267</v>
      </c>
      <c r="C18" s="47">
        <v>-337030</v>
      </c>
      <c r="D18" s="47">
        <v>1055237</v>
      </c>
      <c r="E18" s="47">
        <v>1055237</v>
      </c>
      <c r="F18" s="47">
        <v>1055237</v>
      </c>
      <c r="G18" s="47">
        <v>0</v>
      </c>
    </row>
    <row r="19" spans="1:7" x14ac:dyDescent="0.3">
      <c r="A19" s="58" t="s">
        <v>399</v>
      </c>
      <c r="B19" s="47">
        <f>SUM(B20:B26)</f>
        <v>7274262</v>
      </c>
      <c r="C19" s="47">
        <f t="shared" ref="C19:G19" si="2">SUM(C20:C26)</f>
        <v>-1435638</v>
      </c>
      <c r="D19" s="47">
        <f t="shared" si="2"/>
        <v>5838623</v>
      </c>
      <c r="E19" s="47">
        <f t="shared" si="2"/>
        <v>5558440</v>
      </c>
      <c r="F19" s="47">
        <f t="shared" si="2"/>
        <v>5558440</v>
      </c>
      <c r="G19" s="47">
        <f t="shared" si="2"/>
        <v>280183.45</v>
      </c>
    </row>
    <row r="20" spans="1:7" x14ac:dyDescent="0.3">
      <c r="A20" s="77" t="s">
        <v>400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401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402</v>
      </c>
      <c r="B22" s="47">
        <v>813539</v>
      </c>
      <c r="C22" s="47">
        <v>-151052</v>
      </c>
      <c r="D22" s="47">
        <v>662487</v>
      </c>
      <c r="E22" s="47">
        <v>662487</v>
      </c>
      <c r="F22" s="47">
        <v>662487</v>
      </c>
      <c r="G22" s="47">
        <v>0</v>
      </c>
    </row>
    <row r="23" spans="1:7" x14ac:dyDescent="0.3">
      <c r="A23" s="77" t="s">
        <v>403</v>
      </c>
      <c r="B23" s="47">
        <v>86000</v>
      </c>
      <c r="C23" s="47">
        <v>-19397</v>
      </c>
      <c r="D23" s="47">
        <v>66603</v>
      </c>
      <c r="E23" s="47">
        <v>66603</v>
      </c>
      <c r="F23" s="47">
        <v>66603</v>
      </c>
      <c r="G23" s="47">
        <v>0</v>
      </c>
    </row>
    <row r="24" spans="1:7" x14ac:dyDescent="0.3">
      <c r="A24" s="77" t="s">
        <v>404</v>
      </c>
      <c r="B24" s="47">
        <v>3977567</v>
      </c>
      <c r="C24" s="47">
        <v>-846254</v>
      </c>
      <c r="D24" s="47">
        <v>3131313</v>
      </c>
      <c r="E24" s="47">
        <v>3091313</v>
      </c>
      <c r="F24" s="47">
        <v>3091313</v>
      </c>
      <c r="G24" s="47">
        <v>40000</v>
      </c>
    </row>
    <row r="25" spans="1:7" x14ac:dyDescent="0.3">
      <c r="A25" s="77" t="s">
        <v>405</v>
      </c>
      <c r="B25" s="47">
        <v>2397156</v>
      </c>
      <c r="C25" s="47">
        <v>-418935</v>
      </c>
      <c r="D25" s="47">
        <v>1978220</v>
      </c>
      <c r="E25" s="47">
        <v>1738037</v>
      </c>
      <c r="F25" s="47">
        <v>1738037</v>
      </c>
      <c r="G25" s="47">
        <v>240183.45</v>
      </c>
    </row>
    <row r="26" spans="1:7" x14ac:dyDescent="0.3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407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422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3">
      <c r="A44" s="58" t="s">
        <v>390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393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395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397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399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3">
      <c r="A54" s="80" t="s">
        <v>400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401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403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407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409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417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f>B43+B9</f>
        <v>12701130</v>
      </c>
      <c r="C77" s="4">
        <f t="shared" ref="C77:G77" si="10">C43+C9</f>
        <v>276474</v>
      </c>
      <c r="D77" s="4">
        <f t="shared" si="10"/>
        <v>12977602</v>
      </c>
      <c r="E77" s="4">
        <f t="shared" si="10"/>
        <v>12535250</v>
      </c>
      <c r="F77" s="4">
        <f t="shared" si="10"/>
        <v>12535250</v>
      </c>
      <c r="G77" s="4">
        <f t="shared" si="10"/>
        <v>442352.30000000005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F10 B19:G19 B27:G77 B9:F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E28" sqref="E28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69" t="s">
        <v>423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Sistema para el Desarrollo Integral de la Familia del Municipio de Yuriria,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424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4" t="s">
        <v>425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28.8" x14ac:dyDescent="0.3">
      <c r="A8" s="165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3">
      <c r="A9" s="26" t="s">
        <v>426</v>
      </c>
      <c r="B9" s="119">
        <f>SUM(B10,B11,B12,B15,B16,B19)</f>
        <v>9890680.8599999994</v>
      </c>
      <c r="C9" s="119">
        <f t="shared" ref="C9:G9" si="0">SUM(C10,C11,C12,C15,C16,C19)</f>
        <v>-4099.58</v>
      </c>
      <c r="D9" s="119">
        <f t="shared" si="0"/>
        <v>9886581.2799999993</v>
      </c>
      <c r="E9" s="119">
        <f t="shared" si="0"/>
        <v>9698659.9100000001</v>
      </c>
      <c r="F9" s="119">
        <f t="shared" si="0"/>
        <v>9698659.9100000001</v>
      </c>
      <c r="G9" s="119">
        <f t="shared" si="0"/>
        <v>187921.37</v>
      </c>
    </row>
    <row r="10" spans="1:7" x14ac:dyDescent="0.3">
      <c r="A10" s="58" t="s">
        <v>427</v>
      </c>
      <c r="B10" s="75">
        <v>9890680.8599999994</v>
      </c>
      <c r="C10" s="75">
        <v>-4099.58</v>
      </c>
      <c r="D10" s="75">
        <v>9886581.2799999993</v>
      </c>
      <c r="E10" s="75">
        <v>9698659.9100000001</v>
      </c>
      <c r="F10" s="75">
        <v>9698659.9100000001</v>
      </c>
      <c r="G10" s="76">
        <v>187921.37</v>
      </c>
    </row>
    <row r="11" spans="1:7" ht="15.75" customHeight="1" x14ac:dyDescent="0.3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437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438</v>
      </c>
      <c r="B33" s="119">
        <f>B21+B9</f>
        <v>9890680.8599999994</v>
      </c>
      <c r="C33" s="119">
        <f t="shared" ref="C33:G33" si="8">C21+C9</f>
        <v>-4099.58</v>
      </c>
      <c r="D33" s="119">
        <f t="shared" si="8"/>
        <v>9886581.2799999993</v>
      </c>
      <c r="E33" s="119">
        <f t="shared" si="8"/>
        <v>9698659.9100000001</v>
      </c>
      <c r="F33" s="119">
        <f t="shared" si="8"/>
        <v>9698659.9100000001</v>
      </c>
      <c r="G33" s="119">
        <f t="shared" si="8"/>
        <v>187921.37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D31" sqref="D31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439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del Municipio de Yuriria,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440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441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3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570</v>
      </c>
      <c r="B20" s="75"/>
      <c r="C20" s="75"/>
      <c r="D20" s="75"/>
      <c r="E20" s="75"/>
      <c r="F20" s="75"/>
      <c r="G20" s="75"/>
    </row>
    <row r="21" spans="1:7" x14ac:dyDescent="0.3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570</v>
      </c>
      <c r="B27" s="76"/>
      <c r="C27" s="76"/>
      <c r="D27" s="76"/>
      <c r="E27" s="76"/>
      <c r="F27" s="76"/>
      <c r="G27" s="76"/>
    </row>
    <row r="28" spans="1:7" x14ac:dyDescent="0.3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570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458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del Municipio de Yuriria,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459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441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3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570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474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del Municipio de Yuriria,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475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28.8" x14ac:dyDescent="0.3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3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3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584</v>
      </c>
    </row>
    <row r="39" spans="1:7" x14ac:dyDescent="0.3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499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del Municipio de Yuriria,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500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28.8" x14ac:dyDescent="0.3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3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3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570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582</v>
      </c>
    </row>
    <row r="32" spans="1:7" x14ac:dyDescent="0.3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69" t="s">
        <v>503</v>
      </c>
      <c r="B1" s="161"/>
      <c r="C1" s="161"/>
      <c r="D1" s="161"/>
      <c r="E1" s="161"/>
      <c r="F1" s="161"/>
    </row>
    <row r="2" spans="1:6" x14ac:dyDescent="0.3">
      <c r="A2" s="181" t="str">
        <f>'Formato 1'!A2</f>
        <v>Sistema para el Desarrollo Integral de la Familia del Municipio de Yuriria, Gto.</v>
      </c>
      <c r="B2" s="182"/>
      <c r="C2" s="182"/>
      <c r="D2" s="182"/>
      <c r="E2" s="182"/>
      <c r="F2" s="183"/>
    </row>
    <row r="3" spans="1:6" x14ac:dyDescent="0.3">
      <c r="A3" s="178" t="s">
        <v>504</v>
      </c>
      <c r="B3" s="179"/>
      <c r="C3" s="179"/>
      <c r="D3" s="179"/>
      <c r="E3" s="179"/>
      <c r="F3" s="180"/>
    </row>
    <row r="4" spans="1:6" ht="28.8" x14ac:dyDescent="0.3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3">
      <c r="A5" s="143" t="s">
        <v>510</v>
      </c>
      <c r="B5" s="148"/>
      <c r="C5" s="148"/>
      <c r="D5" s="148"/>
      <c r="E5" s="148"/>
      <c r="F5" s="148"/>
    </row>
    <row r="6" spans="1:6" x14ac:dyDescent="0.3">
      <c r="A6" s="146" t="s">
        <v>511</v>
      </c>
      <c r="B6" s="145"/>
      <c r="C6" s="145"/>
      <c r="D6" s="145"/>
      <c r="E6" s="145"/>
      <c r="F6" s="145"/>
    </row>
    <row r="7" spans="1:6" ht="15.75" customHeight="1" x14ac:dyDescent="0.3">
      <c r="A7" s="146" t="s">
        <v>512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513</v>
      </c>
      <c r="B9" s="145"/>
      <c r="C9" s="145"/>
      <c r="D9" s="145"/>
      <c r="E9" s="145"/>
      <c r="F9" s="145"/>
    </row>
    <row r="10" spans="1:6" x14ac:dyDescent="0.3">
      <c r="A10" s="146" t="s">
        <v>514</v>
      </c>
      <c r="B10" s="155"/>
      <c r="C10" s="155"/>
      <c r="D10" s="155"/>
      <c r="E10" s="155"/>
      <c r="F10" s="155"/>
    </row>
    <row r="11" spans="1:6" x14ac:dyDescent="0.3">
      <c r="A11" s="67" t="s">
        <v>515</v>
      </c>
      <c r="B11" s="155"/>
      <c r="C11" s="155"/>
      <c r="D11" s="155"/>
      <c r="E11" s="155"/>
      <c r="F11" s="155"/>
    </row>
    <row r="12" spans="1:6" x14ac:dyDescent="0.3">
      <c r="A12" s="67" t="s">
        <v>516</v>
      </c>
      <c r="B12" s="155"/>
      <c r="C12" s="155"/>
      <c r="D12" s="155"/>
      <c r="E12" s="155"/>
      <c r="F12" s="155"/>
    </row>
    <row r="13" spans="1:6" x14ac:dyDescent="0.3">
      <c r="A13" s="67" t="s">
        <v>517</v>
      </c>
      <c r="B13" s="155"/>
      <c r="C13" s="155"/>
      <c r="D13" s="155"/>
      <c r="E13" s="155"/>
      <c r="F13" s="155"/>
    </row>
    <row r="14" spans="1:6" x14ac:dyDescent="0.3">
      <c r="A14" s="146" t="s">
        <v>518</v>
      </c>
      <c r="B14" s="155"/>
      <c r="C14" s="155"/>
      <c r="D14" s="155"/>
      <c r="E14" s="155"/>
      <c r="F14" s="155"/>
    </row>
    <row r="15" spans="1:6" x14ac:dyDescent="0.3">
      <c r="A15" s="67" t="s">
        <v>515</v>
      </c>
      <c r="B15" s="155"/>
      <c r="C15" s="155"/>
      <c r="D15" s="155"/>
      <c r="E15" s="155"/>
      <c r="F15" s="155"/>
    </row>
    <row r="16" spans="1:6" x14ac:dyDescent="0.3">
      <c r="A16" s="67" t="s">
        <v>516</v>
      </c>
      <c r="B16" s="156"/>
      <c r="C16" s="156"/>
      <c r="D16" s="156"/>
      <c r="E16" s="156"/>
      <c r="F16" s="156"/>
    </row>
    <row r="17" spans="1:6" x14ac:dyDescent="0.3">
      <c r="A17" s="67" t="s">
        <v>517</v>
      </c>
      <c r="B17" s="157"/>
      <c r="C17" s="157"/>
      <c r="D17" s="157"/>
      <c r="E17" s="157"/>
      <c r="F17" s="157"/>
    </row>
    <row r="18" spans="1:6" x14ac:dyDescent="0.3">
      <c r="A18" s="146" t="s">
        <v>519</v>
      </c>
      <c r="B18" s="157"/>
      <c r="C18" s="157"/>
      <c r="D18" s="157"/>
      <c r="E18" s="157"/>
      <c r="F18" s="157"/>
    </row>
    <row r="19" spans="1:6" x14ac:dyDescent="0.3">
      <c r="A19" s="146" t="s">
        <v>520</v>
      </c>
      <c r="B19" s="157"/>
      <c r="C19" s="157"/>
      <c r="D19" s="157"/>
      <c r="E19" s="157"/>
      <c r="F19" s="157"/>
    </row>
    <row r="20" spans="1:6" x14ac:dyDescent="0.3">
      <c r="A20" s="146" t="s">
        <v>521</v>
      </c>
      <c r="B20" s="158"/>
      <c r="C20" s="158"/>
      <c r="D20" s="158"/>
      <c r="E20" s="158"/>
      <c r="F20" s="158"/>
    </row>
    <row r="21" spans="1:6" x14ac:dyDescent="0.3">
      <c r="A21" s="146" t="s">
        <v>522</v>
      </c>
      <c r="B21" s="158"/>
      <c r="C21" s="158"/>
      <c r="D21" s="158"/>
      <c r="E21" s="158"/>
      <c r="F21" s="158"/>
    </row>
    <row r="22" spans="1:6" x14ac:dyDescent="0.3">
      <c r="A22" s="146" t="s">
        <v>523</v>
      </c>
      <c r="B22" s="158"/>
      <c r="C22" s="158"/>
      <c r="D22" s="158"/>
      <c r="E22" s="158"/>
      <c r="F22" s="158"/>
    </row>
    <row r="23" spans="1:6" x14ac:dyDescent="0.3">
      <c r="A23" s="146" t="s">
        <v>524</v>
      </c>
      <c r="B23" s="158"/>
      <c r="C23" s="158"/>
      <c r="D23" s="158"/>
      <c r="E23" s="158"/>
      <c r="F23" s="158"/>
    </row>
    <row r="24" spans="1:6" x14ac:dyDescent="0.3">
      <c r="A24" s="146" t="s">
        <v>525</v>
      </c>
      <c r="B24" s="150"/>
      <c r="C24" s="150"/>
      <c r="D24" s="150"/>
      <c r="E24" s="150"/>
      <c r="F24" s="150"/>
    </row>
    <row r="25" spans="1:6" x14ac:dyDescent="0.3">
      <c r="A25" s="146" t="s">
        <v>526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527</v>
      </c>
      <c r="B27" s="149"/>
      <c r="C27" s="149"/>
      <c r="D27" s="149"/>
      <c r="E27" s="149"/>
      <c r="F27" s="149"/>
    </row>
    <row r="28" spans="1:6" x14ac:dyDescent="0.3">
      <c r="A28" s="146" t="s">
        <v>528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529</v>
      </c>
      <c r="B30" s="53"/>
      <c r="C30" s="53"/>
      <c r="D30" s="53"/>
      <c r="E30" s="53"/>
      <c r="F30" s="53"/>
    </row>
    <row r="31" spans="1:6" x14ac:dyDescent="0.3">
      <c r="A31" s="154" t="s">
        <v>514</v>
      </c>
      <c r="B31" s="91"/>
      <c r="C31" s="91"/>
      <c r="D31" s="91"/>
      <c r="E31" s="91"/>
      <c r="F31" s="91"/>
    </row>
    <row r="32" spans="1:6" x14ac:dyDescent="0.3">
      <c r="A32" s="154" t="s">
        <v>518</v>
      </c>
      <c r="B32" s="91"/>
      <c r="C32" s="91"/>
      <c r="D32" s="91"/>
      <c r="E32" s="91"/>
      <c r="F32" s="91"/>
    </row>
    <row r="33" spans="1:6" x14ac:dyDescent="0.3">
      <c r="A33" s="154" t="s">
        <v>530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531</v>
      </c>
      <c r="B35" s="53"/>
      <c r="C35" s="53"/>
      <c r="D35" s="53"/>
      <c r="E35" s="53"/>
      <c r="F35" s="53"/>
    </row>
    <row r="36" spans="1:6" x14ac:dyDescent="0.3">
      <c r="A36" s="154" t="s">
        <v>532</v>
      </c>
      <c r="B36" s="53"/>
      <c r="C36" s="53"/>
      <c r="D36" s="53"/>
      <c r="E36" s="53"/>
      <c r="F36" s="53"/>
    </row>
    <row r="37" spans="1:6" x14ac:dyDescent="0.3">
      <c r="A37" s="154" t="s">
        <v>533</v>
      </c>
      <c r="B37" s="53"/>
      <c r="C37" s="53"/>
      <c r="D37" s="53"/>
      <c r="E37" s="53"/>
      <c r="F37" s="53"/>
    </row>
    <row r="38" spans="1:6" x14ac:dyDescent="0.3">
      <c r="A38" s="154" t="s">
        <v>534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535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536</v>
      </c>
      <c r="B42" s="53"/>
      <c r="C42" s="53"/>
      <c r="D42" s="53"/>
      <c r="E42" s="53"/>
      <c r="F42" s="53"/>
    </row>
    <row r="43" spans="1:6" x14ac:dyDescent="0.3">
      <c r="A43" s="154" t="s">
        <v>537</v>
      </c>
      <c r="B43" s="91"/>
      <c r="C43" s="91"/>
      <c r="D43" s="91"/>
      <c r="E43" s="91"/>
      <c r="F43" s="91"/>
    </row>
    <row r="44" spans="1:6" x14ac:dyDescent="0.3">
      <c r="A44" s="154" t="s">
        <v>538</v>
      </c>
      <c r="B44" s="91"/>
      <c r="C44" s="91"/>
      <c r="D44" s="91"/>
      <c r="E44" s="91"/>
      <c r="F44" s="91"/>
    </row>
    <row r="45" spans="1:6" x14ac:dyDescent="0.3">
      <c r="A45" s="154" t="s">
        <v>539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540</v>
      </c>
      <c r="B47" s="53"/>
      <c r="C47" s="53"/>
      <c r="D47" s="53"/>
      <c r="E47" s="53"/>
      <c r="F47" s="53"/>
    </row>
    <row r="48" spans="1:6" x14ac:dyDescent="0.3">
      <c r="A48" s="154" t="s">
        <v>538</v>
      </c>
      <c r="B48" s="91"/>
      <c r="C48" s="91"/>
      <c r="D48" s="91"/>
      <c r="E48" s="91"/>
      <c r="F48" s="91"/>
    </row>
    <row r="49" spans="1:6" x14ac:dyDescent="0.3">
      <c r="A49" s="154" t="s">
        <v>539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541</v>
      </c>
      <c r="B51" s="53"/>
      <c r="C51" s="53"/>
      <c r="D51" s="53"/>
      <c r="E51" s="53"/>
      <c r="F51" s="53"/>
    </row>
    <row r="52" spans="1:6" x14ac:dyDescent="0.3">
      <c r="A52" s="154" t="s">
        <v>538</v>
      </c>
      <c r="B52" s="91"/>
      <c r="C52" s="91"/>
      <c r="D52" s="91"/>
      <c r="E52" s="91"/>
      <c r="F52" s="91"/>
    </row>
    <row r="53" spans="1:6" x14ac:dyDescent="0.3">
      <c r="A53" s="154" t="s">
        <v>539</v>
      </c>
      <c r="B53" s="91"/>
      <c r="C53" s="91"/>
      <c r="D53" s="91"/>
      <c r="E53" s="91"/>
      <c r="F53" s="91"/>
    </row>
    <row r="54" spans="1:6" x14ac:dyDescent="0.3">
      <c r="A54" s="154" t="s">
        <v>542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543</v>
      </c>
      <c r="B56" s="53"/>
      <c r="C56" s="53"/>
      <c r="D56" s="53"/>
      <c r="E56" s="53"/>
      <c r="F56" s="53"/>
    </row>
    <row r="57" spans="1:6" x14ac:dyDescent="0.3">
      <c r="A57" s="154" t="s">
        <v>538</v>
      </c>
      <c r="B57" s="91"/>
      <c r="C57" s="91"/>
      <c r="D57" s="91"/>
      <c r="E57" s="91"/>
      <c r="F57" s="91"/>
    </row>
    <row r="58" spans="1:6" x14ac:dyDescent="0.3">
      <c r="A58" s="154" t="s">
        <v>539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544</v>
      </c>
      <c r="B60" s="53"/>
      <c r="C60" s="53"/>
      <c r="D60" s="53"/>
      <c r="E60" s="53"/>
      <c r="F60" s="53"/>
    </row>
    <row r="61" spans="1:6" x14ac:dyDescent="0.3">
      <c r="A61" s="154" t="s">
        <v>545</v>
      </c>
      <c r="B61" s="141"/>
      <c r="C61" s="141"/>
      <c r="D61" s="141"/>
      <c r="E61" s="141"/>
      <c r="F61" s="141"/>
    </row>
    <row r="62" spans="1:6" x14ac:dyDescent="0.3">
      <c r="A62" s="154" t="s">
        <v>546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547</v>
      </c>
      <c r="B64" s="141"/>
      <c r="C64" s="141"/>
      <c r="D64" s="141"/>
      <c r="E64" s="141"/>
      <c r="F64" s="141"/>
    </row>
    <row r="65" spans="1:6" x14ac:dyDescent="0.3">
      <c r="A65" s="154" t="s">
        <v>548</v>
      </c>
      <c r="B65" s="141"/>
      <c r="C65" s="141"/>
      <c r="D65" s="141"/>
      <c r="E65" s="141"/>
      <c r="F65" s="141"/>
    </row>
    <row r="66" spans="1:6" x14ac:dyDescent="0.3">
      <c r="A66" s="154" t="s">
        <v>549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6" t="s">
        <v>439</v>
      </c>
      <c r="B1" s="186"/>
      <c r="C1" s="186"/>
      <c r="D1" s="186"/>
      <c r="E1" s="186"/>
      <c r="F1" s="186"/>
      <c r="G1" s="186"/>
    </row>
    <row r="2" spans="1:7" x14ac:dyDescent="0.3">
      <c r="A2" s="128" t="str">
        <f>'Formato 1'!A2</f>
        <v>Sistema para el Desarrollo Integral de la Familia del Municipio de Yuriria,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440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441</v>
      </c>
      <c r="B5" s="132"/>
      <c r="C5" s="132"/>
      <c r="D5" s="132"/>
      <c r="E5" s="132"/>
      <c r="F5" s="132"/>
      <c r="G5" s="133"/>
    </row>
    <row r="6" spans="1:7" x14ac:dyDescent="0.3">
      <c r="A6" s="184" t="s">
        <v>442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3">
      <c r="A7" s="185"/>
      <c r="B7" s="70" t="s">
        <v>443</v>
      </c>
      <c r="C7" s="185"/>
      <c r="D7" s="185"/>
      <c r="E7" s="185"/>
      <c r="F7" s="185"/>
      <c r="G7" s="185"/>
    </row>
    <row r="8" spans="1:7" ht="28.8" x14ac:dyDescent="0.3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7" t="s">
        <v>458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del Municipio de Yuriria,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459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441</v>
      </c>
      <c r="B5" s="114"/>
      <c r="C5" s="114"/>
      <c r="D5" s="114"/>
      <c r="E5" s="114"/>
      <c r="F5" s="114"/>
      <c r="G5" s="115"/>
    </row>
    <row r="6" spans="1:7" x14ac:dyDescent="0.3">
      <c r="A6" s="188" t="s">
        <v>460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3">
      <c r="A7" s="189"/>
      <c r="B7" s="37" t="s">
        <v>443</v>
      </c>
      <c r="C7" s="185"/>
      <c r="D7" s="185"/>
      <c r="E7" s="185"/>
      <c r="F7" s="185"/>
      <c r="G7" s="185"/>
    </row>
    <row r="8" spans="1:7" x14ac:dyDescent="0.3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7" t="s">
        <v>474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del Municipio de Yuriria,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475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1" t="s">
        <v>442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0.6" x14ac:dyDescent="0.3">
      <c r="A6" s="168"/>
      <c r="B6" s="193"/>
      <c r="C6" s="193"/>
      <c r="D6" s="193"/>
      <c r="E6" s="193"/>
      <c r="F6" s="193"/>
      <c r="G6" s="37" t="s">
        <v>476</v>
      </c>
    </row>
    <row r="7" spans="1:7" x14ac:dyDescent="0.3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0" t="s">
        <v>497</v>
      </c>
      <c r="B39" s="190"/>
      <c r="C39" s="190"/>
      <c r="D39" s="190"/>
      <c r="E39" s="190"/>
      <c r="F39" s="190"/>
      <c r="G39" s="190"/>
    </row>
    <row r="40" spans="1:7" x14ac:dyDescent="0.3">
      <c r="A40" s="190" t="s">
        <v>498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7" t="s">
        <v>499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del Municipio de Yuriria,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500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4" t="s">
        <v>460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3">
      <c r="A6" s="195"/>
      <c r="B6" s="193"/>
      <c r="C6" s="193"/>
      <c r="D6" s="193"/>
      <c r="E6" s="193"/>
      <c r="F6" s="193"/>
      <c r="G6" s="37" t="s">
        <v>501</v>
      </c>
    </row>
    <row r="7" spans="1:7" x14ac:dyDescent="0.3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0" t="s">
        <v>497</v>
      </c>
      <c r="B32" s="190"/>
      <c r="C32" s="190"/>
      <c r="D32" s="190"/>
      <c r="E32" s="190"/>
      <c r="F32" s="190"/>
      <c r="G32" s="190"/>
    </row>
    <row r="33" spans="1:7" x14ac:dyDescent="0.3">
      <c r="A33" s="190" t="s">
        <v>498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196" t="s">
        <v>503</v>
      </c>
      <c r="B1" s="196"/>
      <c r="C1" s="196"/>
      <c r="D1" s="196"/>
      <c r="E1" s="196"/>
      <c r="F1" s="196"/>
    </row>
    <row r="2" spans="1:6" ht="20.100000000000001" customHeight="1" x14ac:dyDescent="0.3">
      <c r="A2" s="110" t="str">
        <f>'Formato 1'!A2</f>
        <v>Sistema para el Desarrollo Integral de la Familia del Municipio de Yuriria,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504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3">
      <c r="A5" s="18" t="s">
        <v>510</v>
      </c>
      <c r="B5" s="53"/>
      <c r="C5" s="53"/>
      <c r="D5" s="53"/>
      <c r="E5" s="53"/>
      <c r="F5" s="53"/>
    </row>
    <row r="6" spans="1:6" ht="28.8" x14ac:dyDescent="0.3">
      <c r="A6" s="59" t="s">
        <v>511</v>
      </c>
      <c r="B6" s="60"/>
      <c r="C6" s="60"/>
      <c r="D6" s="60"/>
      <c r="E6" s="60"/>
      <c r="F6" s="60"/>
    </row>
    <row r="7" spans="1:6" ht="14.4" x14ac:dyDescent="0.3">
      <c r="A7" s="59" t="s">
        <v>512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513</v>
      </c>
      <c r="B9" s="45"/>
      <c r="C9" s="45"/>
      <c r="D9" s="45"/>
      <c r="E9" s="45"/>
      <c r="F9" s="45"/>
    </row>
    <row r="10" spans="1:6" ht="14.4" x14ac:dyDescent="0.3">
      <c r="A10" s="59" t="s">
        <v>514</v>
      </c>
      <c r="B10" s="60"/>
      <c r="C10" s="60"/>
      <c r="D10" s="60"/>
      <c r="E10" s="60"/>
      <c r="F10" s="60"/>
    </row>
    <row r="11" spans="1:6" ht="14.4" x14ac:dyDescent="0.3">
      <c r="A11" s="80" t="s">
        <v>515</v>
      </c>
      <c r="B11" s="60"/>
      <c r="C11" s="60"/>
      <c r="D11" s="60"/>
      <c r="E11" s="60"/>
      <c r="F11" s="60"/>
    </row>
    <row r="12" spans="1:6" ht="14.4" x14ac:dyDescent="0.3">
      <c r="A12" s="80" t="s">
        <v>516</v>
      </c>
      <c r="B12" s="60"/>
      <c r="C12" s="60"/>
      <c r="D12" s="60"/>
      <c r="E12" s="60"/>
      <c r="F12" s="60"/>
    </row>
    <row r="13" spans="1:6" ht="14.4" x14ac:dyDescent="0.3">
      <c r="A13" s="80" t="s">
        <v>517</v>
      </c>
      <c r="B13" s="60"/>
      <c r="C13" s="60"/>
      <c r="D13" s="60"/>
      <c r="E13" s="60"/>
      <c r="F13" s="60"/>
    </row>
    <row r="14" spans="1:6" ht="14.4" x14ac:dyDescent="0.3">
      <c r="A14" s="59" t="s">
        <v>518</v>
      </c>
      <c r="B14" s="60"/>
      <c r="C14" s="60"/>
      <c r="D14" s="60"/>
      <c r="E14" s="60"/>
      <c r="F14" s="60"/>
    </row>
    <row r="15" spans="1:6" ht="14.4" x14ac:dyDescent="0.3">
      <c r="A15" s="80" t="s">
        <v>515</v>
      </c>
      <c r="B15" s="60"/>
      <c r="C15" s="60"/>
      <c r="D15" s="60"/>
      <c r="E15" s="60"/>
      <c r="F15" s="60"/>
    </row>
    <row r="16" spans="1:6" ht="14.4" x14ac:dyDescent="0.3">
      <c r="A16" s="80" t="s">
        <v>516</v>
      </c>
      <c r="B16" s="60"/>
      <c r="C16" s="60"/>
      <c r="D16" s="60"/>
      <c r="E16" s="60"/>
      <c r="F16" s="60"/>
    </row>
    <row r="17" spans="1:6" ht="14.4" x14ac:dyDescent="0.3">
      <c r="A17" s="80" t="s">
        <v>517</v>
      </c>
      <c r="B17" s="60"/>
      <c r="C17" s="60"/>
      <c r="D17" s="60"/>
      <c r="E17" s="60"/>
      <c r="F17" s="60"/>
    </row>
    <row r="18" spans="1:6" ht="14.4" x14ac:dyDescent="0.3">
      <c r="A18" s="59" t="s">
        <v>519</v>
      </c>
      <c r="B18" s="122"/>
      <c r="C18" s="60"/>
      <c r="D18" s="60"/>
      <c r="E18" s="60"/>
      <c r="F18" s="60"/>
    </row>
    <row r="19" spans="1:6" ht="14.4" x14ac:dyDescent="0.3">
      <c r="A19" s="59" t="s">
        <v>520</v>
      </c>
      <c r="B19" s="60"/>
      <c r="C19" s="60"/>
      <c r="D19" s="60"/>
      <c r="E19" s="60"/>
      <c r="F19" s="60"/>
    </row>
    <row r="20" spans="1:6" ht="14.4" x14ac:dyDescent="0.3">
      <c r="A20" s="59" t="s">
        <v>521</v>
      </c>
      <c r="B20" s="123"/>
      <c r="C20" s="123"/>
      <c r="D20" s="123"/>
      <c r="E20" s="123"/>
      <c r="F20" s="123"/>
    </row>
    <row r="21" spans="1:6" ht="28.8" x14ac:dyDescent="0.3">
      <c r="A21" s="59" t="s">
        <v>522</v>
      </c>
      <c r="B21" s="123"/>
      <c r="C21" s="123"/>
      <c r="D21" s="123"/>
      <c r="E21" s="123"/>
      <c r="F21" s="123"/>
    </row>
    <row r="22" spans="1:6" ht="28.8" x14ac:dyDescent="0.3">
      <c r="A22" s="59" t="s">
        <v>523</v>
      </c>
      <c r="B22" s="123"/>
      <c r="C22" s="123"/>
      <c r="D22" s="123"/>
      <c r="E22" s="123"/>
      <c r="F22" s="123"/>
    </row>
    <row r="23" spans="1:6" ht="14.4" x14ac:dyDescent="0.3">
      <c r="A23" s="59" t="s">
        <v>524</v>
      </c>
      <c r="B23" s="123"/>
      <c r="C23" s="123"/>
      <c r="D23" s="123"/>
      <c r="E23" s="123"/>
      <c r="F23" s="123"/>
    </row>
    <row r="24" spans="1:6" ht="14.4" x14ac:dyDescent="0.3">
      <c r="A24" s="59" t="s">
        <v>525</v>
      </c>
      <c r="B24" s="124"/>
      <c r="C24" s="60"/>
      <c r="D24" s="60"/>
      <c r="E24" s="60"/>
      <c r="F24" s="60"/>
    </row>
    <row r="25" spans="1:6" ht="14.4" x14ac:dyDescent="0.3">
      <c r="A25" s="59" t="s">
        <v>526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527</v>
      </c>
      <c r="B27" s="45"/>
      <c r="C27" s="45"/>
      <c r="D27" s="45"/>
      <c r="E27" s="45"/>
      <c r="F27" s="45"/>
    </row>
    <row r="28" spans="1:6" ht="14.4" x14ac:dyDescent="0.3">
      <c r="A28" s="59" t="s">
        <v>528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529</v>
      </c>
      <c r="B30" s="45"/>
      <c r="C30" s="45"/>
      <c r="D30" s="45"/>
      <c r="E30" s="45"/>
      <c r="F30" s="45"/>
    </row>
    <row r="31" spans="1:6" ht="14.4" x14ac:dyDescent="0.3">
      <c r="A31" s="59" t="s">
        <v>514</v>
      </c>
      <c r="B31" s="60"/>
      <c r="C31" s="60"/>
      <c r="D31" s="60"/>
      <c r="E31" s="60"/>
      <c r="F31" s="60"/>
    </row>
    <row r="32" spans="1:6" ht="14.4" x14ac:dyDescent="0.3">
      <c r="A32" s="59" t="s">
        <v>518</v>
      </c>
      <c r="B32" s="60"/>
      <c r="C32" s="60"/>
      <c r="D32" s="60"/>
      <c r="E32" s="60"/>
      <c r="F32" s="60"/>
    </row>
    <row r="33" spans="1:6" ht="14.4" x14ac:dyDescent="0.3">
      <c r="A33" s="59" t="s">
        <v>530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531</v>
      </c>
      <c r="B35" s="45"/>
      <c r="C35" s="45"/>
      <c r="D35" s="45"/>
      <c r="E35" s="45"/>
      <c r="F35" s="45"/>
    </row>
    <row r="36" spans="1:6" ht="14.4" x14ac:dyDescent="0.3">
      <c r="A36" s="59" t="s">
        <v>532</v>
      </c>
      <c r="B36" s="60"/>
      <c r="C36" s="60"/>
      <c r="D36" s="60"/>
      <c r="E36" s="60"/>
      <c r="F36" s="60"/>
    </row>
    <row r="37" spans="1:6" ht="14.4" x14ac:dyDescent="0.3">
      <c r="A37" s="59" t="s">
        <v>533</v>
      </c>
      <c r="B37" s="60"/>
      <c r="C37" s="60"/>
      <c r="D37" s="60"/>
      <c r="E37" s="60"/>
      <c r="F37" s="60"/>
    </row>
    <row r="38" spans="1:6" ht="14.4" x14ac:dyDescent="0.3">
      <c r="A38" s="59" t="s">
        <v>534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535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536</v>
      </c>
      <c r="B42" s="45"/>
      <c r="C42" s="45"/>
      <c r="D42" s="45"/>
      <c r="E42" s="45"/>
      <c r="F42" s="45"/>
    </row>
    <row r="43" spans="1:6" ht="14.4" x14ac:dyDescent="0.3">
      <c r="A43" s="59" t="s">
        <v>537</v>
      </c>
      <c r="B43" s="60"/>
      <c r="C43" s="60"/>
      <c r="D43" s="60"/>
      <c r="E43" s="60"/>
      <c r="F43" s="60"/>
    </row>
    <row r="44" spans="1:6" ht="14.4" x14ac:dyDescent="0.3">
      <c r="A44" s="59" t="s">
        <v>538</v>
      </c>
      <c r="B44" s="60"/>
      <c r="C44" s="60"/>
      <c r="D44" s="60"/>
      <c r="E44" s="60"/>
      <c r="F44" s="60"/>
    </row>
    <row r="45" spans="1:6" ht="14.4" x14ac:dyDescent="0.3">
      <c r="A45" s="59" t="s">
        <v>539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540</v>
      </c>
      <c r="B47" s="45"/>
      <c r="C47" s="45"/>
      <c r="D47" s="45"/>
      <c r="E47" s="45"/>
      <c r="F47" s="45"/>
    </row>
    <row r="48" spans="1:6" ht="14.4" x14ac:dyDescent="0.3">
      <c r="A48" s="59" t="s">
        <v>538</v>
      </c>
      <c r="B48" s="123"/>
      <c r="C48" s="123"/>
      <c r="D48" s="123"/>
      <c r="E48" s="123"/>
      <c r="F48" s="123"/>
    </row>
    <row r="49" spans="1:6" ht="14.4" x14ac:dyDescent="0.3">
      <c r="A49" s="59" t="s">
        <v>539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541</v>
      </c>
      <c r="B51" s="45"/>
      <c r="C51" s="45"/>
      <c r="D51" s="45"/>
      <c r="E51" s="45"/>
      <c r="F51" s="45"/>
    </row>
    <row r="52" spans="1:6" ht="14.4" x14ac:dyDescent="0.3">
      <c r="A52" s="59" t="s">
        <v>538</v>
      </c>
      <c r="B52" s="60"/>
      <c r="C52" s="60"/>
      <c r="D52" s="60"/>
      <c r="E52" s="60"/>
      <c r="F52" s="60"/>
    </row>
    <row r="53" spans="1:6" ht="14.4" x14ac:dyDescent="0.3">
      <c r="A53" s="59" t="s">
        <v>539</v>
      </c>
      <c r="B53" s="60"/>
      <c r="C53" s="60"/>
      <c r="D53" s="60"/>
      <c r="E53" s="60"/>
      <c r="F53" s="60"/>
    </row>
    <row r="54" spans="1:6" ht="14.4" x14ac:dyDescent="0.3">
      <c r="A54" s="59" t="s">
        <v>542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Nomina</cp:lastModifiedBy>
  <cp:revision/>
  <cp:lastPrinted>2024-03-20T14:35:03Z</cp:lastPrinted>
  <dcterms:created xsi:type="dcterms:W3CDTF">2023-03-16T22:14:51Z</dcterms:created>
  <dcterms:modified xsi:type="dcterms:W3CDTF">2025-02-10T02:25:02Z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